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0" yWindow="30" windowWidth="9330" windowHeight="4995" tabRatio="879"/>
  </bookViews>
  <sheets>
    <sheet name="U-BEUG." sheetId="4" r:id="rId1"/>
    <sheet name="DATA" sheetId="14" r:id="rId2"/>
  </sheets>
  <definedNames>
    <definedName name="_xlnm.Print_Area" localSheetId="0">'U-BEUG.'!$A$1:$I$17</definedName>
  </definedNames>
  <calcPr calcId="124519"/>
</workbook>
</file>

<file path=xl/calcChain.xml><?xml version="1.0" encoding="utf-8"?>
<calcChain xmlns="http://schemas.openxmlformats.org/spreadsheetml/2006/main">
  <c r="F13" i="4"/>
  <c r="E11"/>
  <c r="A14"/>
  <c r="A12"/>
  <c r="D15"/>
  <c r="A16"/>
  <c r="R8"/>
  <c r="R7"/>
  <c r="R6"/>
  <c r="R5"/>
  <c r="R4"/>
  <c r="O4"/>
  <c r="R3"/>
  <c r="R2"/>
  <c r="N4" l="1"/>
  <c r="E12" s="1"/>
  <c r="G3" s="1"/>
  <c r="B7" s="1"/>
  <c r="B10" s="1"/>
  <c r="G4"/>
  <c r="H8"/>
  <c r="G9"/>
  <c r="D3"/>
  <c r="B3"/>
  <c r="G1"/>
  <c r="A1"/>
</calcChain>
</file>

<file path=xl/comments1.xml><?xml version="1.0" encoding="utf-8"?>
<comments xmlns="http://schemas.openxmlformats.org/spreadsheetml/2006/main">
  <authors>
    <author>Ivo</author>
  </authors>
  <commentList>
    <comment ref="M9" authorId="0">
      <text>
        <r>
          <rPr>
            <sz val="10"/>
            <color indexed="81"/>
            <rFont val="Tahoma"/>
            <family val="2"/>
          </rPr>
          <t>1   ST37.2K
2   ST52.3K
3   8.8
4   RVS 304
5   RVS 316 L</t>
        </r>
      </text>
    </comment>
    <comment ref="M10" authorId="0">
      <text>
        <r>
          <rPr>
            <sz val="10"/>
            <color indexed="81"/>
            <rFont val="Tahoma"/>
            <family val="2"/>
          </rPr>
          <t>1  BLANK
2  EL. VERZINKT
3  THERM. VERZINKT</t>
        </r>
      </text>
    </comment>
  </commentList>
</comments>
</file>

<file path=xl/sharedStrings.xml><?xml version="1.0" encoding="utf-8"?>
<sst xmlns="http://schemas.openxmlformats.org/spreadsheetml/2006/main" count="79" uniqueCount="56">
  <si>
    <t>REF:</t>
  </si>
  <si>
    <t>AANTAL</t>
  </si>
  <si>
    <t>M</t>
  </si>
  <si>
    <t>TL:</t>
  </si>
  <si>
    <t>NAAM</t>
  </si>
  <si>
    <t>REF</t>
  </si>
  <si>
    <t>MATERIAAL</t>
  </si>
  <si>
    <t>GEROLD</t>
  </si>
  <si>
    <t>SCHROEFDR.</t>
  </si>
  <si>
    <t>OPP. BEH.</t>
  </si>
  <si>
    <t>TOT. HOOGTE</t>
  </si>
  <si>
    <t>AANTAL:</t>
  </si>
  <si>
    <t>ST 37.2 K</t>
  </si>
  <si>
    <t>RVS 304 A2</t>
  </si>
  <si>
    <t>RVS 316 L A4</t>
  </si>
  <si>
    <t>GESNEDEN</t>
  </si>
  <si>
    <t>BLANK</t>
  </si>
  <si>
    <t>EL. VERZINKT</t>
  </si>
  <si>
    <t>ST 52.3 K</t>
  </si>
  <si>
    <t xml:space="preserve">TH. VERZINKT </t>
  </si>
  <si>
    <t>VERTICAAL ZOEKEN. Hoe toepassen?</t>
  </si>
  <si>
    <t>Formule:</t>
  </si>
  <si>
    <t>Vert.Zoeken(L11;DATA!A16:B20;2;0)</t>
  </si>
  <si>
    <t>Vert.Zoeken</t>
  </si>
  <si>
    <t>L11</t>
  </si>
  <si>
    <t>DATA!</t>
  </si>
  <si>
    <t>A16</t>
  </si>
  <si>
    <t>B20</t>
  </si>
  <si>
    <t>DATA!A16:B20</t>
  </si>
  <si>
    <t>Formule</t>
  </si>
  <si>
    <t>Zoekwaarde</t>
  </si>
  <si>
    <t>Tabelmatrix</t>
  </si>
  <si>
    <t>Plaats waar de nummer van de lijst v/d data wordt ingegeven</t>
  </si>
  <si>
    <t>Blad waar de lijst te vinden is.</t>
  </si>
  <si>
    <t>Paats waar de lijst van nummering en data begint.</t>
  </si>
  <si>
    <t>Paats waar de lijst van nummering en data eindigt.</t>
  </si>
  <si>
    <t>Kolomindex</t>
  </si>
  <si>
    <t>Moet uit de 2 de kolom weergeven</t>
  </si>
  <si>
    <t>Benaderen</t>
  </si>
  <si>
    <t>0 = onwaar (waarde korstbij moet gezocht)</t>
  </si>
  <si>
    <t>1 = waar (juiste waarde moet opgegeven)</t>
  </si>
  <si>
    <t>GEWICHT:</t>
  </si>
  <si>
    <t>KG/M</t>
  </si>
  <si>
    <t>kg</t>
  </si>
  <si>
    <t>TH. VERZ. OVERM.</t>
  </si>
  <si>
    <t>OPMERKING</t>
  </si>
  <si>
    <t>LEVERDATUM</t>
  </si>
  <si>
    <t xml:space="preserve">Kleurvoorwaarden </t>
  </si>
  <si>
    <t>RVS 304</t>
  </si>
  <si>
    <t>RVS 316L</t>
  </si>
  <si>
    <t>El. Verz.</t>
  </si>
  <si>
    <t>Th. Verzinkt</t>
  </si>
  <si>
    <t>Th. Verzinkt OVERM.</t>
  </si>
  <si>
    <t>H.O.H.</t>
  </si>
  <si>
    <t>Prijsvr. of Bestelling</t>
  </si>
  <si>
    <t>DIAMETER            M</t>
  </si>
</sst>
</file>

<file path=xl/styles.xml><?xml version="1.0" encoding="utf-8"?>
<styleSheet xmlns="http://schemas.openxmlformats.org/spreadsheetml/2006/main">
  <numFmts count="1">
    <numFmt numFmtId="164" formatCode=";;;"/>
  </numFmts>
  <fonts count="26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11" fillId="0" borderId="0" xfId="0" applyFont="1"/>
    <xf numFmtId="0" fontId="0" fillId="0" borderId="0" xfId="0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0" fillId="0" borderId="0" xfId="0" applyBorder="1"/>
    <xf numFmtId="0" fontId="13" fillId="0" borderId="0" xfId="0" applyFont="1"/>
    <xf numFmtId="0" fontId="0" fillId="0" borderId="0" xfId="0" applyAlignment="1">
      <alignment horizontal="center"/>
    </xf>
    <xf numFmtId="0" fontId="7" fillId="0" borderId="8" xfId="0" applyFont="1" applyBorder="1"/>
    <xf numFmtId="0" fontId="0" fillId="0" borderId="10" xfId="0" applyBorder="1"/>
    <xf numFmtId="0" fontId="13" fillId="0" borderId="7" xfId="0" applyNumberFormat="1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20" fillId="0" borderId="12" xfId="0" applyFont="1" applyFill="1" applyBorder="1"/>
    <xf numFmtId="0" fontId="20" fillId="0" borderId="13" xfId="0" applyFont="1" applyFill="1" applyBorder="1"/>
    <xf numFmtId="0" fontId="20" fillId="0" borderId="14" xfId="0" applyFont="1" applyFill="1" applyBorder="1"/>
    <xf numFmtId="0" fontId="17" fillId="0" borderId="15" xfId="0" applyFont="1" applyBorder="1" applyAlignment="1"/>
    <xf numFmtId="0" fontId="17" fillId="0" borderId="9" xfId="0" applyFont="1" applyBorder="1" applyAlignment="1"/>
    <xf numFmtId="0" fontId="17" fillId="0" borderId="9" xfId="0" applyFont="1" applyBorder="1"/>
    <xf numFmtId="0" fontId="21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left"/>
    </xf>
    <xf numFmtId="0" fontId="16" fillId="0" borderId="0" xfId="0" applyFont="1"/>
    <xf numFmtId="1" fontId="13" fillId="0" borderId="16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distributed"/>
    </xf>
    <xf numFmtId="0" fontId="23" fillId="0" borderId="0" xfId="0" applyFont="1" applyBorder="1" applyAlignment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center"/>
    </xf>
    <xf numFmtId="0" fontId="8" fillId="0" borderId="8" xfId="0" applyNumberFormat="1" applyFont="1" applyBorder="1" applyAlignment="1">
      <alignment horizontal="center"/>
    </xf>
    <xf numFmtId="0" fontId="17" fillId="0" borderId="14" xfId="0" applyFont="1" applyFill="1" applyBorder="1" applyAlignment="1"/>
    <xf numFmtId="49" fontId="17" fillId="0" borderId="9" xfId="0" applyNumberFormat="1" applyFont="1" applyFill="1" applyBorder="1" applyAlignment="1"/>
    <xf numFmtId="0" fontId="0" fillId="2" borderId="0" xfId="0" applyFill="1"/>
    <xf numFmtId="0" fontId="4" fillId="0" borderId="0" xfId="1"/>
    <xf numFmtId="0" fontId="4" fillId="0" borderId="0" xfId="1" applyFont="1"/>
    <xf numFmtId="0" fontId="0" fillId="0" borderId="23" xfId="0" applyBorder="1" applyAlignment="1">
      <alignment horizontal="center"/>
    </xf>
    <xf numFmtId="0" fontId="4" fillId="3" borderId="13" xfId="1" applyFill="1" applyBorder="1"/>
    <xf numFmtId="0" fontId="4" fillId="3" borderId="13" xfId="1" applyFont="1" applyFill="1" applyBorder="1"/>
    <xf numFmtId="0" fontId="4" fillId="3" borderId="14" xfId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top"/>
    </xf>
    <xf numFmtId="2" fontId="16" fillId="0" borderId="0" xfId="0" applyNumberFormat="1" applyFont="1" applyAlignment="1">
      <alignment horizontal="left" vertical="top"/>
    </xf>
    <xf numFmtId="0" fontId="15" fillId="3" borderId="11" xfId="0" applyNumberFormat="1" applyFont="1" applyFill="1" applyBorder="1" applyAlignment="1" applyProtection="1">
      <alignment horizontal="center"/>
      <protection locked="0"/>
    </xf>
    <xf numFmtId="0" fontId="17" fillId="3" borderId="11" xfId="0" applyNumberFormat="1" applyFont="1" applyFill="1" applyBorder="1" applyAlignment="1" applyProtection="1">
      <alignment horizontal="center"/>
      <protection locked="0"/>
    </xf>
    <xf numFmtId="0" fontId="25" fillId="0" borderId="0" xfId="0" applyFont="1"/>
    <xf numFmtId="0" fontId="10" fillId="0" borderId="0" xfId="0" applyFont="1" applyBorder="1" applyAlignment="1"/>
    <xf numFmtId="0" fontId="0" fillId="0" borderId="9" xfId="0" applyBorder="1" applyAlignment="1"/>
    <xf numFmtId="0" fontId="0" fillId="0" borderId="0" xfId="0" applyAlignment="1"/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8">
    <cellStyle name="Standaard" xfId="0" builtinId="0"/>
    <cellStyle name="Standaard 2" xfId="2"/>
    <cellStyle name="Standaard 2 2" xfId="5"/>
    <cellStyle name="Standaard 3" xfId="3"/>
    <cellStyle name="Standaard 3 2" xfId="6"/>
    <cellStyle name="Standaard 4" xfId="4"/>
    <cellStyle name="Standaard 4 2" xfId="7"/>
    <cellStyle name="Standaard 5" xfId="1"/>
  </cellStyles>
  <dxfs count="11">
    <dxf>
      <font>
        <color auto="1"/>
      </font>
      <fill>
        <patternFill patternType="lightUp">
          <fgColor rgb="FF00B0F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rgb="FFFF000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005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2084" name="Oval 1"/>
        <xdr:cNvSpPr>
          <a:spLocks noChangeArrowheads="1"/>
        </xdr:cNvSpPr>
      </xdr:nvSpPr>
      <xdr:spPr bwMode="auto">
        <a:xfrm>
          <a:off x="6962775" y="0"/>
          <a:ext cx="20288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</xdr:row>
      <xdr:rowOff>66675</xdr:rowOff>
    </xdr:from>
    <xdr:to>
      <xdr:col>4</xdr:col>
      <xdr:colOff>190500</xdr:colOff>
      <xdr:row>3</xdr:row>
      <xdr:rowOff>123825</xdr:rowOff>
    </xdr:to>
    <xdr:sp macro="" textlink="">
      <xdr:nvSpPr>
        <xdr:cNvPr id="2085" name="Oval 13"/>
        <xdr:cNvSpPr>
          <a:spLocks noChangeArrowheads="1"/>
        </xdr:cNvSpPr>
      </xdr:nvSpPr>
      <xdr:spPr bwMode="auto">
        <a:xfrm>
          <a:off x="1724025" y="323850"/>
          <a:ext cx="1209675" cy="571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49804</xdr:colOff>
      <xdr:row>2</xdr:row>
      <xdr:rowOff>50667</xdr:rowOff>
    </xdr:from>
    <xdr:to>
      <xdr:col>8</xdr:col>
      <xdr:colOff>129295</xdr:colOff>
      <xdr:row>13</xdr:row>
      <xdr:rowOff>121596</xdr:rowOff>
    </xdr:to>
    <xdr:pic>
      <xdr:nvPicPr>
        <xdr:cNvPr id="20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7437" y="597848"/>
          <a:ext cx="3078853" cy="30804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648510</xdr:colOff>
      <xdr:row>19</xdr:row>
      <xdr:rowOff>30399</xdr:rowOff>
    </xdr:from>
    <xdr:to>
      <xdr:col>7</xdr:col>
      <xdr:colOff>657641</xdr:colOff>
      <xdr:row>22</xdr:row>
      <xdr:rowOff>19253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510" y="5228617"/>
          <a:ext cx="481216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63585</xdr:colOff>
      <xdr:row>12</xdr:row>
      <xdr:rowOff>227740</xdr:rowOff>
    </xdr:from>
    <xdr:to>
      <xdr:col>17</xdr:col>
      <xdr:colOff>422320</xdr:colOff>
      <xdr:row>19</xdr:row>
      <xdr:rowOff>131616</xdr:rowOff>
    </xdr:to>
    <xdr:sp macro="" textlink="">
      <xdr:nvSpPr>
        <xdr:cNvPr id="7" name="Tekstvak 6"/>
        <xdr:cNvSpPr txBox="1"/>
      </xdr:nvSpPr>
      <xdr:spPr>
        <a:xfrm>
          <a:off x="7112085" y="3513865"/>
          <a:ext cx="7300079" cy="1820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Vul bovenstaand</a:t>
          </a:r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gekleurde vakken in en bekom een duidelijk overzicht van je prijsvraag of bestelling.</a:t>
          </a:r>
          <a:endParaRPr lang="nl-BE" b="1"/>
        </a:p>
        <a:p>
          <a:pPr fontAlgn="base"/>
          <a:endParaRPr lang="nl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Bij de keuze van materiaal en oppervlaktebehandeling, het cijfer van de lijn intikken.</a:t>
          </a:r>
          <a:endParaRPr lang="nl-BE" b="1"/>
        </a:p>
        <a:p>
          <a:endParaRPr lang="nl-BE" sz="1100"/>
        </a:p>
        <a:p>
          <a:r>
            <a:rPr lang="nl-BE" sz="1200" b="1" u="sng"/>
            <a:t>Als</a:t>
          </a:r>
          <a:r>
            <a:rPr lang="nl-BE" sz="1200" b="1" u="sng" baseline="0"/>
            <a:t> je klaar bent, klik op Office-knop / Verzenden / e-mail, en verzend naar     </a:t>
          </a:r>
          <a:r>
            <a:rPr lang="nl-BE" sz="1200" b="1" u="sng" baseline="0">
              <a:solidFill>
                <a:srgbClr val="C00000"/>
              </a:solidFill>
            </a:rPr>
            <a:t>info@merofix.be</a:t>
          </a:r>
        </a:p>
        <a:p>
          <a:r>
            <a:rPr lang="nl-BE" sz="1100" baseline="0"/>
            <a:t> </a:t>
          </a:r>
        </a:p>
        <a:p>
          <a:r>
            <a:rPr lang="nl-BE" sz="1100" baseline="0"/>
            <a:t>                  </a:t>
          </a:r>
        </a:p>
        <a:p>
          <a:r>
            <a:rPr lang="nl-BE" sz="1100" baseline="0"/>
            <a:t>                                                 </a:t>
          </a:r>
          <a:r>
            <a:rPr lang="nl-BE" sz="1100" b="1" baseline="0"/>
            <a:t>We antwoorden je zo snel mogelijk! </a:t>
          </a:r>
          <a:endParaRPr lang="nl-BE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ieterij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 enableFormatConditionsCalculation="0">
    <tabColor indexed="34"/>
  </sheetPr>
  <dimension ref="A1:T47"/>
  <sheetViews>
    <sheetView showGridLines="0" showZeros="0" tabSelected="1" zoomScale="80" zoomScaleNormal="80" workbookViewId="0">
      <selection activeCell="M1" sqref="M1"/>
    </sheetView>
  </sheetViews>
  <sheetFormatPr defaultColWidth="9.140625" defaultRowHeight="12.75"/>
  <cols>
    <col min="1" max="1" width="12.7109375" customWidth="1"/>
    <col min="2" max="2" width="12.42578125" customWidth="1"/>
    <col min="3" max="3" width="7.7109375" customWidth="1"/>
    <col min="4" max="4" width="10" customWidth="1"/>
    <col min="5" max="5" width="9.7109375" customWidth="1"/>
    <col min="6" max="6" width="8.5703125" customWidth="1"/>
    <col min="7" max="7" width="10.7109375" customWidth="1"/>
    <col min="8" max="8" width="16" customWidth="1"/>
    <col min="9" max="9" width="10.42578125" customWidth="1"/>
    <col min="10" max="11" width="3.7109375" customWidth="1"/>
    <col min="12" max="12" width="25.5703125" customWidth="1"/>
    <col min="13" max="13" width="37.140625" style="55" customWidth="1"/>
    <col min="14" max="15" width="7.7109375" customWidth="1"/>
    <col min="16" max="16" width="7.28515625" style="46" customWidth="1"/>
    <col min="17" max="17" width="18.7109375" style="46" customWidth="1"/>
  </cols>
  <sheetData>
    <row r="1" spans="1:20" ht="21.95" customHeight="1" thickBot="1">
      <c r="A1" s="20">
        <f>+M2</f>
        <v>0</v>
      </c>
      <c r="B1" s="10"/>
      <c r="C1" s="10"/>
      <c r="D1" s="10"/>
      <c r="F1" s="1" t="s">
        <v>0</v>
      </c>
      <c r="G1" s="80">
        <f>+M3</f>
        <v>0</v>
      </c>
      <c r="H1" s="81"/>
      <c r="I1" s="81"/>
      <c r="J1" s="64"/>
      <c r="K1" s="64"/>
      <c r="L1" s="23" t="s">
        <v>54</v>
      </c>
      <c r="M1" s="61"/>
      <c r="N1" s="45"/>
      <c r="P1" s="50"/>
      <c r="Q1" s="47"/>
      <c r="R1" s="63" t="s">
        <v>47</v>
      </c>
      <c r="S1" s="63"/>
      <c r="T1" s="63"/>
    </row>
    <row r="2" spans="1:20" ht="21.95" customHeight="1">
      <c r="J2" s="65"/>
      <c r="K2" s="66"/>
      <c r="L2" s="23" t="s">
        <v>4</v>
      </c>
      <c r="M2" s="61"/>
      <c r="N2" s="45"/>
      <c r="P2" s="50"/>
      <c r="Q2" s="48"/>
      <c r="R2" s="63">
        <f>+IF($M$9=2,1,0)</f>
        <v>0</v>
      </c>
      <c r="S2" s="63" t="s">
        <v>18</v>
      </c>
      <c r="T2" s="63"/>
    </row>
    <row r="3" spans="1:20" ht="21.95" customHeight="1">
      <c r="A3" s="18" t="s">
        <v>11</v>
      </c>
      <c r="B3" s="43">
        <f>+M4</f>
        <v>0</v>
      </c>
      <c r="C3" s="40" t="s">
        <v>2</v>
      </c>
      <c r="D3" s="40">
        <f>+M5</f>
        <v>0</v>
      </c>
      <c r="F3" s="15"/>
      <c r="G3" s="41">
        <f>+F13-E12</f>
        <v>0</v>
      </c>
      <c r="H3" s="41"/>
      <c r="J3" s="65"/>
      <c r="K3" s="66"/>
      <c r="L3" s="24" t="s">
        <v>5</v>
      </c>
      <c r="M3" s="61"/>
      <c r="N3" s="44"/>
      <c r="O3" s="49" t="s">
        <v>42</v>
      </c>
      <c r="P3" s="50"/>
      <c r="Q3" s="47"/>
      <c r="R3" s="63">
        <f>+IF($M$9=3,1,0)</f>
        <v>0</v>
      </c>
      <c r="S3" s="63">
        <v>8.8000000000000007</v>
      </c>
      <c r="T3" s="63"/>
    </row>
    <row r="4" spans="1:20" ht="21.75" customHeight="1">
      <c r="G4" s="42">
        <f>+M8</f>
        <v>0</v>
      </c>
      <c r="J4" s="65"/>
      <c r="K4" s="66"/>
      <c r="L4" s="24" t="s">
        <v>1</v>
      </c>
      <c r="M4" s="62"/>
      <c r="N4" s="33">
        <f>+VLOOKUP(M5,DATA!E1:F23,2,0)</f>
        <v>0</v>
      </c>
      <c r="O4" s="49">
        <f>+VLOOKUP(M5,DATA!E1:G23,3,0)</f>
        <v>0</v>
      </c>
      <c r="P4" s="50"/>
      <c r="Q4" s="47"/>
      <c r="R4" s="63">
        <f>+IF($M$9=4,1,0)</f>
        <v>0</v>
      </c>
      <c r="S4" s="63" t="s">
        <v>48</v>
      </c>
      <c r="T4" s="63"/>
    </row>
    <row r="5" spans="1:20" ht="21.95" customHeight="1" thickBot="1">
      <c r="G5" s="39"/>
      <c r="J5" s="65"/>
      <c r="K5" s="66"/>
      <c r="L5" s="24" t="s">
        <v>55</v>
      </c>
      <c r="M5" s="62"/>
      <c r="N5" s="26"/>
      <c r="P5" s="50"/>
      <c r="Q5" s="47"/>
      <c r="R5" s="63">
        <f>+IF($M$9=5,1,0)</f>
        <v>0</v>
      </c>
      <c r="S5" s="63" t="s">
        <v>49</v>
      </c>
      <c r="T5" s="63"/>
    </row>
    <row r="6" spans="1:20" ht="21.95" customHeight="1">
      <c r="A6" s="3"/>
      <c r="B6" s="4"/>
      <c r="H6" s="39"/>
      <c r="J6" s="65"/>
      <c r="K6" s="66"/>
      <c r="L6" s="24" t="s">
        <v>10</v>
      </c>
      <c r="M6" s="62"/>
      <c r="N6" s="27"/>
      <c r="P6" s="50"/>
      <c r="Q6" s="47"/>
      <c r="R6" s="63">
        <f>+IF($M$10=2,1,0)</f>
        <v>0</v>
      </c>
      <c r="S6" s="63" t="s">
        <v>50</v>
      </c>
      <c r="T6" s="63"/>
    </row>
    <row r="7" spans="1:20" ht="21.95" customHeight="1">
      <c r="A7" s="5" t="s">
        <v>3</v>
      </c>
      <c r="B7" s="9">
        <f>+ROUND(((M7*3.14)/2)+(G3*2),0)</f>
        <v>0</v>
      </c>
      <c r="F7" s="38"/>
      <c r="G7" s="39"/>
      <c r="H7" s="39"/>
      <c r="J7" s="65"/>
      <c r="K7" s="66"/>
      <c r="L7" s="24" t="s">
        <v>53</v>
      </c>
      <c r="M7" s="62"/>
      <c r="N7" s="27"/>
      <c r="P7" s="50"/>
      <c r="Q7" s="47"/>
      <c r="R7" s="63">
        <f>+IF($M$10=3,1,0)</f>
        <v>0</v>
      </c>
      <c r="S7" s="63" t="s">
        <v>51</v>
      </c>
      <c r="T7" s="63"/>
    </row>
    <row r="8" spans="1:20" ht="21.95" customHeight="1" thickBot="1">
      <c r="A8" s="6"/>
      <c r="B8" s="7"/>
      <c r="F8" s="38"/>
      <c r="H8" s="58">
        <f>+M7</f>
        <v>0</v>
      </c>
      <c r="I8" s="14"/>
      <c r="J8" s="65"/>
      <c r="K8" s="66"/>
      <c r="L8" s="24" t="s">
        <v>8</v>
      </c>
      <c r="M8" s="62"/>
      <c r="N8" s="28"/>
      <c r="P8" s="50"/>
      <c r="Q8" s="47"/>
      <c r="R8" s="63">
        <f>+IF($M$10=4,1,0)</f>
        <v>0</v>
      </c>
      <c r="S8" s="63" t="s">
        <v>52</v>
      </c>
      <c r="T8" s="63"/>
    </row>
    <row r="9" spans="1:20" ht="21.95" customHeight="1" thickBot="1">
      <c r="G9" s="60">
        <f>+VLOOKUP(M5,DATA!E1:F23,2,0)</f>
        <v>0</v>
      </c>
      <c r="H9" s="53"/>
      <c r="J9" s="65"/>
      <c r="K9" s="66"/>
      <c r="L9" s="24" t="s">
        <v>6</v>
      </c>
      <c r="M9" s="61"/>
      <c r="N9" s="28"/>
      <c r="P9" s="50"/>
      <c r="Q9" s="47"/>
    </row>
    <row r="10" spans="1:20" ht="21.95" customHeight="1" thickTop="1" thickBot="1">
      <c r="A10" s="34" t="s">
        <v>41</v>
      </c>
      <c r="B10" s="35">
        <f>B7/1000*O4*M4</f>
        <v>0</v>
      </c>
      <c r="C10" s="16" t="s">
        <v>43</v>
      </c>
      <c r="G10" s="67"/>
      <c r="H10" s="21"/>
      <c r="J10" s="65"/>
      <c r="K10" s="66"/>
      <c r="L10" s="24" t="s">
        <v>9</v>
      </c>
      <c r="M10" s="62"/>
      <c r="N10" s="28"/>
      <c r="P10" s="50"/>
      <c r="Q10" s="47"/>
    </row>
    <row r="11" spans="1:20" ht="21.95" customHeight="1" thickTop="1">
      <c r="E11" s="56">
        <f xml:space="preserve">      +ROUND(M7/2,1)</f>
        <v>0</v>
      </c>
      <c r="F11" s="55"/>
      <c r="G11" s="67"/>
      <c r="H11" s="21"/>
      <c r="J11" s="65"/>
      <c r="K11" s="66"/>
      <c r="L11" s="24" t="s">
        <v>45</v>
      </c>
      <c r="M11" s="61"/>
      <c r="N11" s="28"/>
      <c r="O11" s="11"/>
      <c r="P11" s="50"/>
      <c r="Q11" s="47"/>
    </row>
    <row r="12" spans="1:20" ht="21.95" customHeight="1">
      <c r="A12" s="22">
        <f>VLOOKUP(M9,DATA!A1:B6,2,0)</f>
        <v>0</v>
      </c>
      <c r="E12" s="57">
        <f>+ROUND(E11+(N4/2),0)</f>
        <v>0</v>
      </c>
      <c r="F12" s="55"/>
      <c r="I12" s="8"/>
      <c r="J12" s="65"/>
      <c r="K12" s="66"/>
      <c r="L12" s="25" t="s">
        <v>46</v>
      </c>
      <c r="M12" s="61"/>
      <c r="P12" s="50"/>
      <c r="Q12" s="47"/>
    </row>
    <row r="13" spans="1:20" ht="21.95" customHeight="1">
      <c r="A13" s="2"/>
      <c r="F13" s="78">
        <f>+M6</f>
        <v>0</v>
      </c>
      <c r="G13" s="79"/>
      <c r="I13" s="13"/>
      <c r="J13" s="65"/>
      <c r="K13" s="66"/>
      <c r="N13" s="54"/>
      <c r="P13" s="50"/>
      <c r="Q13" s="47"/>
    </row>
    <row r="14" spans="1:20" ht="21.95" customHeight="1" thickBot="1">
      <c r="A14" s="68">
        <f>VLOOKUP(M10,DATA!A16:B20,2,0)</f>
        <v>0</v>
      </c>
      <c r="B14" s="69"/>
      <c r="D14" s="16"/>
      <c r="E14" s="16"/>
      <c r="F14" s="59"/>
      <c r="G14" s="59"/>
      <c r="H14" s="16"/>
      <c r="I14" s="36"/>
      <c r="J14" s="65"/>
      <c r="K14" s="66"/>
      <c r="N14" s="54"/>
      <c r="P14" s="50"/>
      <c r="Q14" s="47"/>
    </row>
    <row r="15" spans="1:20" ht="21.95" customHeight="1">
      <c r="D15" s="70">
        <f>+M11</f>
        <v>0</v>
      </c>
      <c r="E15" s="71"/>
      <c r="F15" s="71"/>
      <c r="G15" s="71"/>
      <c r="H15" s="72"/>
      <c r="I15" s="37"/>
      <c r="J15" s="65"/>
      <c r="K15" s="66"/>
      <c r="N15" s="54"/>
      <c r="P15" s="50"/>
      <c r="Q15" s="47"/>
    </row>
    <row r="16" spans="1:20" ht="21.95" customHeight="1" thickBot="1">
      <c r="A16" s="76">
        <f>+M12</f>
        <v>0</v>
      </c>
      <c r="B16" s="77"/>
      <c r="D16" s="73"/>
      <c r="E16" s="74"/>
      <c r="F16" s="74"/>
      <c r="G16" s="74"/>
      <c r="H16" s="75"/>
      <c r="J16" s="65"/>
      <c r="K16" s="66"/>
      <c r="N16" s="54"/>
      <c r="P16" s="50"/>
      <c r="Q16" s="47"/>
    </row>
    <row r="17" spans="1:17" ht="21.95" customHeight="1">
      <c r="J17" s="65"/>
      <c r="K17" s="66"/>
      <c r="P17" s="50"/>
      <c r="Q17" s="47"/>
    </row>
    <row r="18" spans="1:17" ht="21.95" customHeight="1">
      <c r="A18" s="19"/>
      <c r="B18" s="19"/>
      <c r="C18" s="19"/>
      <c r="D18" s="19"/>
      <c r="E18" s="19"/>
      <c r="F18" s="19"/>
      <c r="G18" s="19"/>
      <c r="H18" s="19"/>
      <c r="I18" s="19"/>
      <c r="N18" s="54"/>
      <c r="P18" s="50"/>
      <c r="Q18" s="47"/>
    </row>
    <row r="19" spans="1:17" ht="21.95" customHeight="1">
      <c r="D19" s="15"/>
      <c r="E19" s="15"/>
      <c r="F19" s="15"/>
      <c r="G19" s="15"/>
      <c r="H19" s="15"/>
      <c r="N19" s="54"/>
      <c r="P19" s="50"/>
      <c r="Q19" s="47"/>
    </row>
    <row r="20" spans="1:17" ht="21.95" customHeight="1">
      <c r="P20" s="50"/>
      <c r="Q20" s="47"/>
    </row>
    <row r="21" spans="1:17" ht="21.95" customHeight="1">
      <c r="P21" s="50"/>
      <c r="Q21" s="47"/>
    </row>
    <row r="22" spans="1:17" ht="21.95" customHeight="1">
      <c r="P22" s="50"/>
      <c r="Q22" s="47"/>
    </row>
    <row r="23" spans="1:17" ht="21.95" customHeight="1">
      <c r="P23" s="50"/>
      <c r="Q23" s="47"/>
    </row>
    <row r="24" spans="1:17" ht="21.95" customHeight="1">
      <c r="P24" s="50"/>
      <c r="Q24" s="47"/>
    </row>
    <row r="25" spans="1:17" ht="21.95" customHeight="1">
      <c r="P25" s="50"/>
      <c r="Q25" s="47"/>
    </row>
    <row r="26" spans="1:17" ht="21.95" customHeight="1">
      <c r="P26" s="50"/>
      <c r="Q26" s="47"/>
    </row>
    <row r="27" spans="1:17" ht="21.95" customHeight="1">
      <c r="P27" s="50"/>
      <c r="Q27" s="47"/>
    </row>
    <row r="28" spans="1:17" ht="21.95" customHeight="1">
      <c r="P28" s="50"/>
      <c r="Q28" s="47"/>
    </row>
    <row r="29" spans="1:17" ht="21.95" customHeight="1">
      <c r="P29" s="50"/>
      <c r="Q29" s="47"/>
    </row>
    <row r="30" spans="1:17" ht="21.95" customHeight="1">
      <c r="P30" s="51"/>
      <c r="Q30" s="48"/>
    </row>
    <row r="31" spans="1:17" ht="21.95" customHeight="1">
      <c r="P31" s="51"/>
      <c r="Q31" s="48"/>
    </row>
    <row r="32" spans="1:17" ht="21.95" customHeight="1">
      <c r="P32" s="50"/>
      <c r="Q32" s="47"/>
    </row>
    <row r="33" spans="16:17" ht="21.95" customHeight="1">
      <c r="P33" s="51"/>
      <c r="Q33" s="48"/>
    </row>
    <row r="34" spans="16:17" ht="21.95" customHeight="1">
      <c r="P34" s="50"/>
      <c r="Q34" s="47"/>
    </row>
    <row r="35" spans="16:17" ht="21.95" customHeight="1">
      <c r="P35" s="50"/>
      <c r="Q35" s="47"/>
    </row>
    <row r="36" spans="16:17" ht="21.95" customHeight="1">
      <c r="P36" s="52"/>
      <c r="Q36" s="47"/>
    </row>
    <row r="37" spans="16:17" ht="21.95" customHeight="1">
      <c r="P37" s="47"/>
      <c r="Q37" s="47"/>
    </row>
    <row r="38" spans="16:17" ht="21.95" customHeight="1">
      <c r="P38" s="47"/>
      <c r="Q38" s="47"/>
    </row>
    <row r="39" spans="16:17">
      <c r="P39" s="47"/>
      <c r="Q39" s="47"/>
    </row>
    <row r="40" spans="16:17">
      <c r="P40" s="47"/>
      <c r="Q40" s="47"/>
    </row>
    <row r="41" spans="16:17">
      <c r="P41" s="47"/>
      <c r="Q41" s="47"/>
    </row>
    <row r="42" spans="16:17">
      <c r="P42" s="47"/>
      <c r="Q42" s="47"/>
    </row>
    <row r="43" spans="16:17">
      <c r="P43" s="47"/>
      <c r="Q43" s="47"/>
    </row>
    <row r="44" spans="16:17">
      <c r="P44" s="47"/>
      <c r="Q44" s="47"/>
    </row>
    <row r="45" spans="16:17">
      <c r="P45" s="47"/>
      <c r="Q45" s="47"/>
    </row>
    <row r="46" spans="16:17">
      <c r="P46" s="47"/>
      <c r="Q46" s="47"/>
    </row>
    <row r="47" spans="16:17">
      <c r="P47" s="47"/>
      <c r="Q47" s="47"/>
    </row>
  </sheetData>
  <sheetProtection sheet="1" objects="1" scenarios="1" selectLockedCells="1"/>
  <mergeCells count="8">
    <mergeCell ref="J1:J17"/>
    <mergeCell ref="K1:K17"/>
    <mergeCell ref="G10:G11"/>
    <mergeCell ref="A14:B14"/>
    <mergeCell ref="D15:H16"/>
    <mergeCell ref="A16:B16"/>
    <mergeCell ref="F13:G13"/>
    <mergeCell ref="G1:I1"/>
  </mergeCells>
  <phoneticPr fontId="0" type="noConversion"/>
  <conditionalFormatting sqref="J1:J17">
    <cfRule type="expression" dxfId="10" priority="8">
      <formula>$R$2=1</formula>
    </cfRule>
    <cfRule type="expression" dxfId="9" priority="9">
      <formula>$R$5=1</formula>
    </cfRule>
    <cfRule type="expression" dxfId="8" priority="10">
      <formula>$R$4=1</formula>
    </cfRule>
    <cfRule type="expression" dxfId="7" priority="11">
      <formula>$R$3=1</formula>
    </cfRule>
  </conditionalFormatting>
  <conditionalFormatting sqref="K1:K17">
    <cfRule type="expression" dxfId="6" priority="3">
      <formula>$R$5=1</formula>
    </cfRule>
    <cfRule type="expression" dxfId="5" priority="4">
      <formula>$R$4=1</formula>
    </cfRule>
    <cfRule type="expression" dxfId="4" priority="5">
      <formula>$R$8=1</formula>
    </cfRule>
    <cfRule type="expression" dxfId="3" priority="6">
      <formula>$R$7=1</formula>
    </cfRule>
    <cfRule type="expression" dxfId="2" priority="7">
      <formula>$R$6=1</formula>
    </cfRule>
  </conditionalFormatting>
  <conditionalFormatting sqref="A14:B14">
    <cfRule type="expression" dxfId="1" priority="21">
      <formula>$M$10=3</formula>
    </cfRule>
    <cfRule type="expression" dxfId="0" priority="22">
      <formula>$M$10=4</formula>
    </cfRule>
  </conditionalFormatting>
  <pageMargins left="0.19685039370078741" right="0.19685039370078741" top="0.19685039370078741" bottom="0.19685039370078741" header="0.51181102362204722" footer="0.51181102362204722"/>
  <pageSetup paperSize="1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 enableFormatConditionsCalculation="0">
    <tabColor indexed="34"/>
  </sheetPr>
  <dimension ref="A1:L23"/>
  <sheetViews>
    <sheetView workbookViewId="0">
      <selection activeCell="F3" sqref="F3:F23"/>
    </sheetView>
  </sheetViews>
  <sheetFormatPr defaultRowHeight="12.75"/>
  <cols>
    <col min="2" max="2" width="31.42578125" customWidth="1"/>
    <col min="4" max="4" width="3.5703125" style="17" customWidth="1"/>
    <col min="5" max="5" width="4.42578125" style="17" customWidth="1"/>
    <col min="6" max="6" width="10" style="32" customWidth="1"/>
    <col min="7" max="7" width="9.140625" style="17"/>
    <col min="10" max="10" width="15.42578125" customWidth="1"/>
    <col min="11" max="11" width="11.7109375" customWidth="1"/>
  </cols>
  <sheetData>
    <row r="1" spans="1:12">
      <c r="A1">
        <v>0</v>
      </c>
      <c r="E1" s="17">
        <v>0</v>
      </c>
      <c r="I1" s="29" t="s">
        <v>20</v>
      </c>
    </row>
    <row r="2" spans="1:12">
      <c r="A2">
        <v>1</v>
      </c>
      <c r="B2" t="s">
        <v>12</v>
      </c>
      <c r="D2" s="17" t="s">
        <v>2</v>
      </c>
      <c r="E2" s="30">
        <v>6</v>
      </c>
      <c r="F2" s="31">
        <v>5.25</v>
      </c>
      <c r="G2" s="31">
        <v>0.17</v>
      </c>
    </row>
    <row r="3" spans="1:12">
      <c r="A3">
        <v>2</v>
      </c>
      <c r="B3" t="s">
        <v>18</v>
      </c>
      <c r="D3" s="17" t="s">
        <v>2</v>
      </c>
      <c r="E3" s="30">
        <v>8</v>
      </c>
      <c r="F3" s="31">
        <v>7.1</v>
      </c>
      <c r="G3" s="31">
        <v>0.33</v>
      </c>
    </row>
    <row r="4" spans="1:12">
      <c r="A4">
        <v>3</v>
      </c>
      <c r="B4">
        <v>8.8000000000000007</v>
      </c>
      <c r="D4" s="17" t="s">
        <v>2</v>
      </c>
      <c r="E4" s="30">
        <v>10</v>
      </c>
      <c r="F4" s="31">
        <v>8.9</v>
      </c>
      <c r="G4" s="31">
        <v>0.5</v>
      </c>
    </row>
    <row r="5" spans="1:12">
      <c r="A5">
        <v>4</v>
      </c>
      <c r="B5" t="s">
        <v>13</v>
      </c>
      <c r="D5" s="17" t="s">
        <v>2</v>
      </c>
      <c r="E5" s="30">
        <v>12</v>
      </c>
      <c r="F5" s="31">
        <v>10.7</v>
      </c>
      <c r="G5" s="31">
        <v>0.72</v>
      </c>
    </row>
    <row r="6" spans="1:12">
      <c r="A6">
        <v>5</v>
      </c>
      <c r="B6" t="s">
        <v>14</v>
      </c>
      <c r="D6" s="17" t="s">
        <v>2</v>
      </c>
      <c r="E6" s="30">
        <v>14</v>
      </c>
      <c r="F6" s="31">
        <v>12.6</v>
      </c>
      <c r="G6" s="31">
        <v>1</v>
      </c>
    </row>
    <row r="7" spans="1:12">
      <c r="D7" s="17" t="s">
        <v>2</v>
      </c>
      <c r="E7" s="30">
        <v>16</v>
      </c>
      <c r="F7" s="31">
        <v>14.6</v>
      </c>
      <c r="G7" s="31">
        <v>1.32</v>
      </c>
    </row>
    <row r="8" spans="1:12">
      <c r="D8" s="17" t="s">
        <v>2</v>
      </c>
      <c r="E8" s="30">
        <v>18</v>
      </c>
      <c r="F8" s="31">
        <v>16.25</v>
      </c>
      <c r="G8" s="31">
        <v>1.65</v>
      </c>
    </row>
    <row r="9" spans="1:12">
      <c r="D9" s="17" t="s">
        <v>2</v>
      </c>
      <c r="E9" s="30">
        <v>20</v>
      </c>
      <c r="F9" s="31">
        <v>18.25</v>
      </c>
      <c r="G9" s="31">
        <v>2.1</v>
      </c>
    </row>
    <row r="10" spans="1:12">
      <c r="A10">
        <v>0</v>
      </c>
      <c r="D10" s="17" t="s">
        <v>2</v>
      </c>
      <c r="E10" s="30">
        <v>22</v>
      </c>
      <c r="F10" s="31">
        <v>20.25</v>
      </c>
      <c r="G10" s="31">
        <v>2.5499999999999998</v>
      </c>
      <c r="I10" t="s">
        <v>21</v>
      </c>
      <c r="J10" t="s">
        <v>22</v>
      </c>
    </row>
    <row r="11" spans="1:12">
      <c r="A11">
        <v>1</v>
      </c>
      <c r="B11" t="s">
        <v>7</v>
      </c>
      <c r="D11" s="17" t="s">
        <v>2</v>
      </c>
      <c r="E11" s="30">
        <v>24</v>
      </c>
      <c r="F11" s="31">
        <v>21.9</v>
      </c>
      <c r="G11" s="31">
        <v>3</v>
      </c>
    </row>
    <row r="12" spans="1:12">
      <c r="A12">
        <v>2</v>
      </c>
      <c r="B12" t="s">
        <v>15</v>
      </c>
      <c r="D12" s="17" t="s">
        <v>2</v>
      </c>
      <c r="E12" s="30">
        <v>27</v>
      </c>
      <c r="F12" s="31">
        <v>24.9</v>
      </c>
      <c r="G12" s="31">
        <v>3.8</v>
      </c>
    </row>
    <row r="13" spans="1:12">
      <c r="D13" s="17" t="s">
        <v>2</v>
      </c>
      <c r="E13" s="30">
        <v>30</v>
      </c>
      <c r="F13" s="31">
        <v>27.6</v>
      </c>
      <c r="G13" s="31">
        <v>4.8</v>
      </c>
      <c r="J13" s="12" t="s">
        <v>23</v>
      </c>
      <c r="K13" t="s">
        <v>29</v>
      </c>
    </row>
    <row r="14" spans="1:12">
      <c r="D14" s="17" t="s">
        <v>2</v>
      </c>
      <c r="E14" s="30">
        <v>33</v>
      </c>
      <c r="F14" s="31">
        <v>30.6</v>
      </c>
      <c r="G14" s="31">
        <v>5.75</v>
      </c>
      <c r="J14" s="12" t="s">
        <v>24</v>
      </c>
      <c r="K14" t="s">
        <v>30</v>
      </c>
      <c r="L14" t="s">
        <v>32</v>
      </c>
    </row>
    <row r="15" spans="1:12">
      <c r="D15" s="17" t="s">
        <v>2</v>
      </c>
      <c r="E15" s="30">
        <v>36</v>
      </c>
      <c r="F15" s="31">
        <v>33.25</v>
      </c>
      <c r="G15" s="31">
        <v>6.7</v>
      </c>
      <c r="J15" t="s">
        <v>28</v>
      </c>
      <c r="K15" t="s">
        <v>31</v>
      </c>
    </row>
    <row r="16" spans="1:12">
      <c r="A16">
        <v>0</v>
      </c>
      <c r="D16" s="17" t="s">
        <v>2</v>
      </c>
      <c r="E16" s="30">
        <v>39</v>
      </c>
      <c r="F16" s="31">
        <v>36.25</v>
      </c>
      <c r="G16" s="31">
        <v>8.1</v>
      </c>
      <c r="J16" s="12" t="s">
        <v>25</v>
      </c>
      <c r="L16" t="s">
        <v>33</v>
      </c>
    </row>
    <row r="17" spans="1:12">
      <c r="A17">
        <v>1</v>
      </c>
      <c r="B17" t="s">
        <v>16</v>
      </c>
      <c r="D17" s="17" t="s">
        <v>2</v>
      </c>
      <c r="E17" s="30">
        <v>42</v>
      </c>
      <c r="F17" s="31">
        <v>38.9</v>
      </c>
      <c r="G17" s="31">
        <v>9.4</v>
      </c>
      <c r="J17" s="12" t="s">
        <v>26</v>
      </c>
      <c r="L17" t="s">
        <v>34</v>
      </c>
    </row>
    <row r="18" spans="1:12">
      <c r="A18">
        <v>2</v>
      </c>
      <c r="B18" t="s">
        <v>17</v>
      </c>
      <c r="D18" s="17" t="s">
        <v>2</v>
      </c>
      <c r="E18" s="30">
        <v>45</v>
      </c>
      <c r="F18" s="31">
        <v>41.9</v>
      </c>
      <c r="G18" s="31">
        <v>10.8</v>
      </c>
      <c r="J18" s="12" t="s">
        <v>27</v>
      </c>
      <c r="L18" t="s">
        <v>35</v>
      </c>
    </row>
    <row r="19" spans="1:12">
      <c r="A19">
        <v>3</v>
      </c>
      <c r="B19" t="s">
        <v>19</v>
      </c>
      <c r="D19" s="17" t="s">
        <v>2</v>
      </c>
      <c r="E19" s="30">
        <v>48</v>
      </c>
      <c r="F19" s="31">
        <v>44.6</v>
      </c>
      <c r="G19" s="31">
        <v>12.4</v>
      </c>
      <c r="J19" s="12">
        <v>2</v>
      </c>
      <c r="K19" t="s">
        <v>36</v>
      </c>
      <c r="L19" t="s">
        <v>37</v>
      </c>
    </row>
    <row r="20" spans="1:12">
      <c r="A20">
        <v>4</v>
      </c>
      <c r="B20" t="s">
        <v>44</v>
      </c>
      <c r="D20" s="17" t="s">
        <v>2</v>
      </c>
      <c r="E20" s="30">
        <v>52</v>
      </c>
      <c r="F20" s="31">
        <v>48.6</v>
      </c>
      <c r="G20" s="31">
        <v>14.7</v>
      </c>
      <c r="J20" s="12">
        <v>0</v>
      </c>
      <c r="K20" t="s">
        <v>38</v>
      </c>
      <c r="L20" t="s">
        <v>39</v>
      </c>
    </row>
    <row r="21" spans="1:12">
      <c r="D21" s="17" t="s">
        <v>2</v>
      </c>
      <c r="E21" s="30">
        <v>56</v>
      </c>
      <c r="F21" s="31">
        <v>52.25</v>
      </c>
      <c r="G21" s="31">
        <v>16.8</v>
      </c>
      <c r="L21" t="s">
        <v>40</v>
      </c>
    </row>
    <row r="22" spans="1:12">
      <c r="D22" s="17" t="s">
        <v>2</v>
      </c>
      <c r="E22" s="30">
        <v>60</v>
      </c>
      <c r="F22" s="31">
        <v>56.25</v>
      </c>
      <c r="G22" s="31">
        <v>19.5</v>
      </c>
    </row>
    <row r="23" spans="1:12">
      <c r="D23" s="17" t="s">
        <v>2</v>
      </c>
      <c r="E23" s="30">
        <v>64</v>
      </c>
      <c r="F23" s="31">
        <v>59.9</v>
      </c>
      <c r="G23" s="31">
        <v>22.1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U-BEUG.</vt:lpstr>
      <vt:lpstr>DATA</vt:lpstr>
      <vt:lpstr>'U-BEUG.'!Afdrukbereik</vt:lpstr>
    </vt:vector>
  </TitlesOfParts>
  <Company>Merofix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sowinski</dc:creator>
  <cp:lastModifiedBy>admin</cp:lastModifiedBy>
  <cp:lastPrinted>2009-10-28T09:42:16Z</cp:lastPrinted>
  <dcterms:created xsi:type="dcterms:W3CDTF">2000-05-23T12:24:35Z</dcterms:created>
  <dcterms:modified xsi:type="dcterms:W3CDTF">2012-11-20T08:21:45Z</dcterms:modified>
</cp:coreProperties>
</file>