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90" yWindow="30" windowWidth="9330" windowHeight="4995" tabRatio="879"/>
  </bookViews>
  <sheets>
    <sheet name="l-anker" sheetId="1" r:id="rId1"/>
    <sheet name="DATA" sheetId="14" r:id="rId2"/>
  </sheets>
  <definedNames>
    <definedName name="_xlnm.Print_Area" localSheetId="0">'l-anker'!$A$1:$I$18</definedName>
  </definedNames>
  <calcPr calcId="124519"/>
</workbook>
</file>

<file path=xl/calcChain.xml><?xml version="1.0" encoding="utf-8"?>
<calcChain xmlns="http://schemas.openxmlformats.org/spreadsheetml/2006/main">
  <c r="A14" i="1"/>
  <c r="N4" l="1"/>
  <c r="I13" s="1"/>
  <c r="A16"/>
  <c r="D15"/>
  <c r="G12"/>
  <c r="A12"/>
  <c r="D11"/>
  <c r="I10"/>
  <c r="F6"/>
  <c r="O4"/>
  <c r="G8"/>
  <c r="G3"/>
  <c r="B3"/>
  <c r="G1"/>
  <c r="A1"/>
  <c r="R8"/>
  <c r="R7"/>
  <c r="R6"/>
  <c r="R5"/>
  <c r="R4"/>
  <c r="R3"/>
  <c r="R2"/>
  <c r="I8" l="1"/>
  <c r="F7" s="1"/>
  <c r="B7" l="1"/>
  <c r="B10" s="1"/>
</calcChain>
</file>

<file path=xl/comments1.xml><?xml version="1.0" encoding="utf-8"?>
<comments xmlns="http://schemas.openxmlformats.org/spreadsheetml/2006/main">
  <authors>
    <author>Ivo</author>
  </authors>
  <commentList>
    <comment ref="M9" authorId="0">
      <text>
        <r>
          <rPr>
            <sz val="12"/>
            <color indexed="81"/>
            <rFont val="Tahoma"/>
            <family val="2"/>
          </rPr>
          <t xml:space="preserve"> M6      10
 M8      10
M10     15
M12     20
M16     40
M18     45
M20     50
M24     60
M27     70
M30     80  
M33    100
M36    120
M39    130
M42    140
M45    150
M48    150
M52    150
M56    150
M60     200
M64     200</t>
        </r>
      </text>
    </comment>
    <comment ref="M10" authorId="0">
      <text>
        <r>
          <rPr>
            <sz val="10"/>
            <color indexed="81"/>
            <rFont val="Tahoma"/>
            <family val="2"/>
          </rPr>
          <t>1   ST37.2K
2   ST52.3K
3   8.8
4   RVS 304
5   RVS 316 L</t>
        </r>
      </text>
    </comment>
    <comment ref="M11" authorId="0">
      <text>
        <r>
          <rPr>
            <sz val="10"/>
            <color indexed="81"/>
            <rFont val="Tahoma"/>
            <family val="2"/>
          </rPr>
          <t>1  BLANK
2  EL. VERZINKT
3  THERM. VERZINKT</t>
        </r>
      </text>
    </comment>
  </commentList>
</comments>
</file>

<file path=xl/sharedStrings.xml><?xml version="1.0" encoding="utf-8"?>
<sst xmlns="http://schemas.openxmlformats.org/spreadsheetml/2006/main" count="93" uniqueCount="62">
  <si>
    <t>REF:</t>
  </si>
  <si>
    <t>AANTAL</t>
  </si>
  <si>
    <t>DIAMETER</t>
  </si>
  <si>
    <t>M</t>
  </si>
  <si>
    <t>TL:</t>
  </si>
  <si>
    <t>NAAM</t>
  </si>
  <si>
    <t>REF</t>
  </si>
  <si>
    <t>MATERIAAL</t>
  </si>
  <si>
    <t>GEROLD</t>
  </si>
  <si>
    <t>BREEDTE</t>
  </si>
  <si>
    <t>PLOOIDIAM.</t>
  </si>
  <si>
    <t>TOT. LENGTE</t>
  </si>
  <si>
    <t>SCHROEFDR.</t>
  </si>
  <si>
    <t>OPP. BEH.</t>
  </si>
  <si>
    <t>AANTAL:</t>
  </si>
  <si>
    <t>ST 37.2 K</t>
  </si>
  <si>
    <t>RVS 304 A2</t>
  </si>
  <si>
    <t>RVS 316 L A4</t>
  </si>
  <si>
    <t>GESNEDEN</t>
  </si>
  <si>
    <t>BLANK</t>
  </si>
  <si>
    <t>EL. VERZINKT</t>
  </si>
  <si>
    <t>ST 52.3 K</t>
  </si>
  <si>
    <t xml:space="preserve">TH. VERZINKT </t>
  </si>
  <si>
    <t>VERTICAAL ZOEKEN. Hoe toepassen?</t>
  </si>
  <si>
    <t>Formule:</t>
  </si>
  <si>
    <t>Vert.Zoeken(L11;DATA!A16:B20;2;0)</t>
  </si>
  <si>
    <t>Vert.Zoeken</t>
  </si>
  <si>
    <t>L11</t>
  </si>
  <si>
    <t>DATA!</t>
  </si>
  <si>
    <t>A16</t>
  </si>
  <si>
    <t>B20</t>
  </si>
  <si>
    <t>DATA!A16:B20</t>
  </si>
  <si>
    <t>Formule</t>
  </si>
  <si>
    <t>Zoekwaarde</t>
  </si>
  <si>
    <t>Tabelmatrix</t>
  </si>
  <si>
    <t>Plaats waar de nummer van de lijst v/d data wordt ingegeven</t>
  </si>
  <si>
    <t>Blad waar de lijst te vinden is.</t>
  </si>
  <si>
    <t>Paats waar de lijst van nummering en data begint.</t>
  </si>
  <si>
    <t>Paats waar de lijst van nummering en data eindigt.</t>
  </si>
  <si>
    <t>Kolomindex</t>
  </si>
  <si>
    <t>Moet uit de 2 de kolom weergeven</t>
  </si>
  <si>
    <t>Benaderen</t>
  </si>
  <si>
    <t>0 = onwaar (waarde korstbij moet gezocht)</t>
  </si>
  <si>
    <t>1 = waar (juiste waarde moet opgegeven)</t>
  </si>
  <si>
    <t>GEWICHT:</t>
  </si>
  <si>
    <t>KG/M</t>
  </si>
  <si>
    <t>kg</t>
  </si>
  <si>
    <t>TH. VERZ. OVERM.</t>
  </si>
  <si>
    <t>OPMERKING</t>
  </si>
  <si>
    <t>LEVERDATUM</t>
  </si>
  <si>
    <t xml:space="preserve">Kleurvoorwaarden </t>
  </si>
  <si>
    <t>RVS 304</t>
  </si>
  <si>
    <t>RVS 316L</t>
  </si>
  <si>
    <t>El. Verz.</t>
  </si>
  <si>
    <t>Th. Verzinkt</t>
  </si>
  <si>
    <t>ST37.2 K</t>
  </si>
  <si>
    <t>ST52.3 K</t>
  </si>
  <si>
    <t>RVS 316 L  A4</t>
  </si>
  <si>
    <t>Th. Verzinkt OVERM.</t>
  </si>
  <si>
    <t>Prijsvr. of Bestelling</t>
  </si>
  <si>
    <t xml:space="preserve"> </t>
  </si>
  <si>
    <t>DIAMETER          M</t>
  </si>
</sst>
</file>

<file path=xl/styles.xml><?xml version="1.0" encoding="utf-8"?>
<styleSheet xmlns="http://schemas.openxmlformats.org/spreadsheetml/2006/main">
  <numFmts count="1">
    <numFmt numFmtId="164" formatCode=";;;"/>
  </numFmts>
  <fonts count="27">
    <font>
      <sz val="10"/>
      <name val="Arial"/>
    </font>
    <font>
      <sz val="12"/>
      <color theme="1"/>
      <name val="Times New Roman"/>
      <family val="2"/>
    </font>
    <font>
      <sz val="12"/>
      <color theme="1"/>
      <name val="Times New Roman"/>
      <family val="2"/>
    </font>
    <font>
      <sz val="12"/>
      <color theme="1"/>
      <name val="Times New Roman"/>
      <family val="2"/>
    </font>
    <font>
      <sz val="10"/>
      <name val="Arial"/>
      <family val="2"/>
    </font>
    <font>
      <sz val="14"/>
      <name val="Arial"/>
      <family val="2"/>
    </font>
    <font>
      <u/>
      <sz val="14"/>
      <name val="Arial"/>
      <family val="2"/>
    </font>
    <font>
      <b/>
      <sz val="14"/>
      <name val="Arial"/>
      <family val="2"/>
    </font>
    <font>
      <sz val="18"/>
      <name val="Arial"/>
      <family val="2"/>
    </font>
    <font>
      <i/>
      <sz val="16"/>
      <name val="Arial"/>
      <family val="2"/>
    </font>
    <font>
      <i/>
      <sz val="10"/>
      <name val="Arial"/>
      <family val="2"/>
    </font>
    <font>
      <sz val="10"/>
      <name val="Arial"/>
      <family val="2"/>
    </font>
    <font>
      <b/>
      <sz val="20"/>
      <name val="Arial"/>
      <family val="2"/>
    </font>
    <font>
      <sz val="16"/>
      <name val="Arial"/>
      <family val="2"/>
    </font>
    <font>
      <sz val="10"/>
      <color indexed="81"/>
      <name val="Tahoma"/>
      <family val="2"/>
    </font>
    <font>
      <sz val="12"/>
      <color indexed="81"/>
      <name val="Tahoma"/>
      <family val="2"/>
    </font>
    <font>
      <sz val="12"/>
      <name val="Arial"/>
      <family val="2"/>
    </font>
    <font>
      <b/>
      <u/>
      <sz val="14"/>
      <name val="Arial"/>
      <family val="2"/>
    </font>
    <font>
      <b/>
      <u/>
      <sz val="12"/>
      <name val="Arial"/>
      <family val="2"/>
    </font>
    <font>
      <sz val="12"/>
      <name val="Arial"/>
      <family val="2"/>
    </font>
    <font>
      <sz val="8"/>
      <name val="Arial"/>
      <family val="2"/>
    </font>
    <font>
      <b/>
      <sz val="12"/>
      <name val="Arial"/>
      <family val="2"/>
    </font>
    <font>
      <u/>
      <sz val="10"/>
      <name val="Arial"/>
      <family val="2"/>
    </font>
    <font>
      <u/>
      <sz val="12"/>
      <name val="Arial"/>
      <family val="2"/>
    </font>
    <font>
      <sz val="18"/>
      <name val="Arial"/>
      <family val="2"/>
    </font>
    <font>
      <sz val="10"/>
      <color indexed="10"/>
      <name val="Arial"/>
      <family val="2"/>
    </font>
    <font>
      <b/>
      <sz val="14"/>
      <color indexed="10"/>
      <name val="Arial"/>
      <family val="2"/>
    </font>
  </fonts>
  <fills count="8">
    <fill>
      <patternFill patternType="none"/>
    </fill>
    <fill>
      <patternFill patternType="gray125"/>
    </fill>
    <fill>
      <patternFill patternType="solid">
        <fgColor indexed="40"/>
        <bgColor indexed="64"/>
      </patternFill>
    </fill>
    <fill>
      <patternFill patternType="solid">
        <fgColor indexed="50"/>
        <bgColor indexed="64"/>
      </patternFill>
    </fill>
    <fill>
      <patternFill patternType="solid">
        <fgColor indexed="47"/>
        <bgColor indexed="64"/>
      </patternFill>
    </fill>
    <fill>
      <patternFill patternType="solid">
        <fgColor indexed="53"/>
        <bgColor indexed="64"/>
      </patternFill>
    </fill>
    <fill>
      <patternFill patternType="solid">
        <fgColor theme="7" tint="0.79998168889431442"/>
        <bgColor indexed="64"/>
      </patternFill>
    </fill>
    <fill>
      <patternFill patternType="solid">
        <fgColor theme="6" tint="0.79998168889431442"/>
        <bgColor indexed="64"/>
      </patternFill>
    </fill>
  </fills>
  <borders count="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cellStyleXfs>
  <cellXfs count="91">
    <xf numFmtId="0" fontId="0" fillId="0" borderId="0" xfId="0"/>
    <xf numFmtId="0" fontId="5" fillId="0" borderId="0" xfId="0" applyFont="1"/>
    <xf numFmtId="0" fontId="6" fillId="0" borderId="0" xfId="0" applyFont="1"/>
    <xf numFmtId="0" fontId="0" fillId="0" borderId="1" xfId="0" applyBorder="1"/>
    <xf numFmtId="0" fontId="0" fillId="0" borderId="2" xfId="0" applyBorder="1"/>
    <xf numFmtId="0" fontId="7" fillId="0" borderId="3" xfId="0" applyFont="1" applyBorder="1"/>
    <xf numFmtId="0" fontId="0" fillId="0" borderId="4" xfId="0" applyBorder="1"/>
    <xf numFmtId="0" fontId="0" fillId="0" borderId="5" xfId="0" applyBorder="1"/>
    <xf numFmtId="0" fontId="8" fillId="0" borderId="6" xfId="0" applyFont="1" applyBorder="1" applyAlignment="1">
      <alignment horizontal="center"/>
    </xf>
    <xf numFmtId="0" fontId="8" fillId="0" borderId="0" xfId="0" applyFont="1" applyAlignment="1">
      <alignment horizontal="left"/>
    </xf>
    <xf numFmtId="0" fontId="8" fillId="0" borderId="0" xfId="0" applyFont="1" applyAlignment="1">
      <alignment horizontal="right"/>
    </xf>
    <xf numFmtId="0" fontId="9" fillId="0" borderId="7" xfId="0" applyFont="1" applyBorder="1"/>
    <xf numFmtId="0" fontId="11" fillId="0" borderId="0" xfId="0" applyFont="1"/>
    <xf numFmtId="0" fontId="0" fillId="0" borderId="0" xfId="0" applyAlignment="1">
      <alignment horizontal="left"/>
    </xf>
    <xf numFmtId="0" fontId="0" fillId="0" borderId="0" xfId="0" applyBorder="1"/>
    <xf numFmtId="0" fontId="8" fillId="0" borderId="8" xfId="0" applyNumberFormat="1" applyFont="1" applyBorder="1"/>
    <xf numFmtId="0" fontId="13" fillId="0" borderId="0" xfId="0" applyFont="1"/>
    <xf numFmtId="0" fontId="0" fillId="0" borderId="0" xfId="0" applyAlignment="1"/>
    <xf numFmtId="0" fontId="0" fillId="0" borderId="0" xfId="0" applyAlignment="1">
      <alignment horizontal="center"/>
    </xf>
    <xf numFmtId="0" fontId="17" fillId="0" borderId="0" xfId="0" applyFont="1"/>
    <xf numFmtId="0" fontId="7" fillId="0" borderId="8" xfId="0" applyFont="1" applyBorder="1"/>
    <xf numFmtId="0" fontId="0" fillId="0" borderId="10" xfId="0" applyBorder="1"/>
    <xf numFmtId="0" fontId="13" fillId="0" borderId="7" xfId="0" applyNumberFormat="1" applyFont="1" applyBorder="1"/>
    <xf numFmtId="0" fontId="12" fillId="0" borderId="8" xfId="0" applyFont="1" applyBorder="1" applyAlignment="1">
      <alignment horizontal="left"/>
    </xf>
    <xf numFmtId="0" fontId="12" fillId="0" borderId="8" xfId="0" applyFont="1" applyBorder="1" applyAlignment="1">
      <alignment horizontal="right"/>
    </xf>
    <xf numFmtId="0" fontId="0" fillId="0" borderId="0" xfId="0" applyAlignment="1">
      <alignment horizontal="center" vertical="center"/>
    </xf>
    <xf numFmtId="0" fontId="6" fillId="0" borderId="0" xfId="0" applyFont="1" applyAlignment="1">
      <alignment horizontal="left"/>
    </xf>
    <xf numFmtId="0" fontId="0" fillId="0" borderId="11" xfId="0" applyBorder="1"/>
    <xf numFmtId="0" fontId="21" fillId="0" borderId="12" xfId="0" applyFont="1" applyFill="1" applyBorder="1"/>
    <xf numFmtId="0" fontId="21" fillId="0" borderId="13" xfId="0" applyFont="1" applyFill="1" applyBorder="1"/>
    <xf numFmtId="0" fontId="21" fillId="0" borderId="14" xfId="0" applyFont="1" applyFill="1" applyBorder="1"/>
    <xf numFmtId="0" fontId="19" fillId="0" borderId="15" xfId="0" applyFont="1" applyBorder="1" applyAlignment="1"/>
    <xf numFmtId="0" fontId="19" fillId="0" borderId="9" xfId="0" applyFont="1" applyBorder="1" applyAlignment="1"/>
    <xf numFmtId="0" fontId="19" fillId="0" borderId="9" xfId="0" applyFont="1" applyBorder="1"/>
    <xf numFmtId="0" fontId="22" fillId="0" borderId="0" xfId="0" applyFont="1"/>
    <xf numFmtId="0" fontId="4" fillId="0" borderId="0" xfId="0" applyNumberFormat="1" applyFont="1" applyFill="1" applyBorder="1" applyAlignment="1" applyProtection="1">
      <alignment horizontal="center"/>
      <protection locked="0"/>
    </xf>
    <xf numFmtId="2" fontId="4" fillId="0" borderId="0" xfId="0" applyNumberFormat="1" applyFont="1" applyFill="1" applyBorder="1" applyAlignment="1" applyProtection="1">
      <alignment horizontal="center"/>
      <protection locked="0"/>
    </xf>
    <xf numFmtId="2" fontId="0" fillId="0" borderId="0" xfId="0" applyNumberFormat="1" applyAlignment="1">
      <alignment horizontal="center"/>
    </xf>
    <xf numFmtId="0" fontId="0" fillId="0" borderId="11" xfId="0" applyBorder="1" applyAlignment="1">
      <alignment horizontal="center"/>
    </xf>
    <xf numFmtId="2" fontId="18" fillId="0" borderId="0" xfId="0" applyNumberFormat="1" applyFont="1" applyAlignment="1">
      <alignment horizontal="left"/>
    </xf>
    <xf numFmtId="0" fontId="18" fillId="0" borderId="0" xfId="0" applyFont="1"/>
    <xf numFmtId="1" fontId="13" fillId="0" borderId="16" xfId="0" applyNumberFormat="1" applyFont="1" applyBorder="1" applyAlignment="1">
      <alignment horizontal="center"/>
    </xf>
    <xf numFmtId="0" fontId="25" fillId="0" borderId="0" xfId="0" applyFont="1" applyBorder="1" applyAlignment="1">
      <alignment horizontal="center" vertical="distributed"/>
    </xf>
    <xf numFmtId="0" fontId="25" fillId="0" borderId="0" xfId="0" applyFont="1" applyBorder="1" applyAlignment="1"/>
    <xf numFmtId="0" fontId="0" fillId="2" borderId="11" xfId="0" applyFill="1" applyBorder="1"/>
    <xf numFmtId="0" fontId="0" fillId="3" borderId="11" xfId="0" applyFill="1" applyBorder="1"/>
    <xf numFmtId="0" fontId="0" fillId="4" borderId="11" xfId="0" applyFill="1" applyBorder="1"/>
    <xf numFmtId="0" fontId="0" fillId="5" borderId="11" xfId="0" applyFill="1" applyBorder="1"/>
    <xf numFmtId="0" fontId="8" fillId="0" borderId="0" xfId="0" applyFont="1" applyBorder="1" applyAlignment="1">
      <alignment horizontal="center"/>
    </xf>
    <xf numFmtId="0" fontId="0" fillId="0" borderId="0" xfId="0" applyAlignment="1">
      <alignment horizontal="center"/>
    </xf>
    <xf numFmtId="0" fontId="0" fillId="0" borderId="0" xfId="0" applyAlignment="1"/>
    <xf numFmtId="0" fontId="19" fillId="0" borderId="14" xfId="0" applyFont="1" applyFill="1" applyBorder="1" applyAlignment="1"/>
    <xf numFmtId="49" fontId="19" fillId="0" borderId="9" xfId="0" applyNumberFormat="1" applyFont="1" applyFill="1" applyBorder="1" applyAlignment="1"/>
    <xf numFmtId="0" fontId="0" fillId="0" borderId="0" xfId="0" applyBorder="1" applyAlignment="1"/>
    <xf numFmtId="0" fontId="0" fillId="6" borderId="0" xfId="0" applyFill="1"/>
    <xf numFmtId="0" fontId="4" fillId="0" borderId="0" xfId="1"/>
    <xf numFmtId="0" fontId="4" fillId="0" borderId="0" xfId="1" applyFont="1"/>
    <xf numFmtId="0" fontId="0" fillId="0" borderId="23" xfId="0" applyBorder="1" applyAlignment="1">
      <alignment horizontal="center"/>
    </xf>
    <xf numFmtId="0" fontId="4" fillId="7" borderId="13" xfId="1" applyFill="1" applyBorder="1"/>
    <xf numFmtId="0" fontId="4" fillId="7" borderId="13" xfId="1" applyFont="1" applyFill="1" applyBorder="1"/>
    <xf numFmtId="0" fontId="4" fillId="7" borderId="14" xfId="1" applyFill="1" applyBorder="1"/>
    <xf numFmtId="164" fontId="8" fillId="0" borderId="0" xfId="0" applyNumberFormat="1" applyFont="1" applyBorder="1" applyAlignment="1">
      <alignment horizontal="left"/>
    </xf>
    <xf numFmtId="164" fontId="8" fillId="0" borderId="0" xfId="0" applyNumberFormat="1" applyFont="1" applyBorder="1" applyAlignment="1">
      <alignment horizontal="center"/>
    </xf>
    <xf numFmtId="0" fontId="16" fillId="7" borderId="11" xfId="0" applyNumberFormat="1" applyFont="1" applyFill="1" applyBorder="1" applyAlignment="1" applyProtection="1">
      <alignment horizontal="center"/>
      <protection locked="0"/>
    </xf>
    <xf numFmtId="49" fontId="5" fillId="0" borderId="7" xfId="0" applyNumberFormat="1" applyFont="1" applyBorder="1" applyAlignment="1">
      <alignment horizontal="left" vertical="center"/>
    </xf>
    <xf numFmtId="0" fontId="5" fillId="0" borderId="7" xfId="0" applyFont="1" applyBorder="1" applyAlignment="1">
      <alignment horizontal="left" vertical="center"/>
    </xf>
    <xf numFmtId="0" fontId="4" fillId="0" borderId="0" xfId="0" applyFont="1"/>
    <xf numFmtId="0" fontId="10" fillId="0" borderId="0" xfId="0" applyFont="1" applyBorder="1" applyAlignment="1"/>
    <xf numFmtId="0" fontId="0" fillId="0" borderId="9" xfId="0" applyBorder="1" applyAlignment="1"/>
    <xf numFmtId="0" fontId="0" fillId="0" borderId="0" xfId="0" applyAlignment="1"/>
    <xf numFmtId="0" fontId="26" fillId="0" borderId="17" xfId="0" applyFont="1" applyBorder="1" applyAlignment="1">
      <alignment horizontal="center" vertical="distributed"/>
    </xf>
    <xf numFmtId="0" fontId="26" fillId="0" borderId="18" xfId="0" applyFont="1" applyBorder="1" applyAlignment="1">
      <alignment horizontal="center" vertical="distributed"/>
    </xf>
    <xf numFmtId="0" fontId="26" fillId="0" borderId="19" xfId="0" applyFont="1" applyBorder="1" applyAlignment="1">
      <alignment horizontal="center" vertical="distributed"/>
    </xf>
    <xf numFmtId="0" fontId="26" fillId="0" borderId="20" xfId="0" applyFont="1" applyBorder="1" applyAlignment="1">
      <alignment horizontal="center" vertical="distributed"/>
    </xf>
    <xf numFmtId="0" fontId="26" fillId="0" borderId="21" xfId="0" applyFont="1" applyBorder="1" applyAlignment="1">
      <alignment horizontal="center" vertical="distributed"/>
    </xf>
    <xf numFmtId="0" fontId="26" fillId="0" borderId="22" xfId="0" applyFont="1" applyBorder="1" applyAlignment="1">
      <alignment horizontal="center" vertical="distributed"/>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xf>
    <xf numFmtId="1" fontId="8" fillId="0" borderId="0" xfId="0" applyNumberFormat="1" applyFont="1" applyAlignment="1">
      <alignment horizontal="center" vertical="center"/>
    </xf>
    <xf numFmtId="1" fontId="0" fillId="0" borderId="0" xfId="0" applyNumberFormat="1" applyAlignment="1">
      <alignment horizontal="center" vertical="center"/>
    </xf>
    <xf numFmtId="0" fontId="8" fillId="0" borderId="0" xfId="0" applyFont="1" applyAlignment="1">
      <alignment horizontal="right" vertical="center"/>
    </xf>
    <xf numFmtId="0" fontId="0" fillId="0" borderId="0" xfId="0" applyAlignment="1">
      <alignment horizontal="right" vertical="center"/>
    </xf>
    <xf numFmtId="0" fontId="6" fillId="0" borderId="0" xfId="0" applyFont="1"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24" fillId="0" borderId="0" xfId="0" applyFont="1" applyAlignment="1">
      <alignment vertical="center"/>
    </xf>
    <xf numFmtId="0" fontId="0" fillId="0" borderId="0" xfId="0" applyAlignment="1">
      <alignment vertical="center"/>
    </xf>
    <xf numFmtId="0" fontId="10" fillId="0" borderId="9" xfId="0" applyFont="1" applyBorder="1" applyAlignment="1"/>
  </cellXfs>
  <cellStyles count="8">
    <cellStyle name="Standaard" xfId="0" builtinId="0"/>
    <cellStyle name="Standaard 2" xfId="2"/>
    <cellStyle name="Standaard 2 2" xfId="5"/>
    <cellStyle name="Standaard 3" xfId="3"/>
    <cellStyle name="Standaard 3 2" xfId="6"/>
    <cellStyle name="Standaard 4" xfId="4"/>
    <cellStyle name="Standaard 4 2" xfId="7"/>
    <cellStyle name="Standaard 5" xfId="1"/>
  </cellStyles>
  <dxfs count="11">
    <dxf>
      <font>
        <color auto="1"/>
      </font>
      <fill>
        <patternFill patternType="lightUp">
          <fgColor rgb="FF00B0F0"/>
          <bgColor auto="1"/>
        </patternFill>
      </fill>
      <border>
        <left style="thin">
          <color auto="1"/>
        </left>
        <right style="thin">
          <color auto="1"/>
        </right>
        <top style="thin">
          <color auto="1"/>
        </top>
        <bottom style="thin">
          <color auto="1"/>
        </bottom>
        <vertical/>
        <horizontal/>
      </border>
    </dxf>
    <dxf>
      <fill>
        <patternFill patternType="lightUp">
          <fgColor rgb="FFFF0000"/>
          <bgColor auto="1"/>
        </patternFill>
      </fill>
      <border>
        <left style="thin">
          <color auto="1"/>
        </left>
        <right style="thin">
          <color auto="1"/>
        </right>
        <top style="thin">
          <color auto="1"/>
        </top>
        <bottom style="thin">
          <color auto="1"/>
        </bottom>
      </border>
    </dxf>
    <dxf>
      <fill>
        <patternFill>
          <bgColor rgb="FFFFFF00"/>
        </patternFill>
      </fill>
    </dxf>
    <dxf>
      <fill>
        <gradientFill>
          <stop position="0">
            <color rgb="FFFFFF00"/>
          </stop>
          <stop position="1">
            <color rgb="FFFFC000"/>
          </stop>
        </gradientFill>
      </fill>
    </dxf>
    <dxf>
      <fill>
        <gradientFill>
          <stop position="0">
            <color rgb="FFFFFF00"/>
          </stop>
          <stop position="1">
            <color rgb="FFFFC000"/>
          </stop>
        </gradientFill>
      </fill>
    </dxf>
    <dxf>
      <fill>
        <patternFill>
          <bgColor theme="9" tint="0.59996337778862885"/>
        </patternFill>
      </fill>
    </dxf>
    <dxf>
      <fill>
        <patternFill>
          <bgColor theme="9" tint="-0.24994659260841701"/>
        </patternFill>
      </fill>
    </dxf>
    <dxf>
      <fill>
        <patternFill>
          <bgColor rgb="FF92D050"/>
        </patternFill>
      </fill>
    </dxf>
    <dxf>
      <fill>
        <patternFill>
          <bgColor theme="9" tint="0.59996337778862885"/>
        </patternFill>
      </fill>
    </dxf>
    <dxf>
      <fill>
        <patternFill>
          <bgColor theme="9" tint="-0.24994659260841701"/>
        </patternFill>
      </fill>
    </dxf>
    <dxf>
      <fill>
        <patternFill>
          <bgColor rgb="FF00B0F0"/>
        </patternFill>
      </fill>
    </dxf>
  </dxfs>
  <tableStyles count="0" defaultTableStyle="TableStyleMedium9" defaultPivotStyle="PivotStyleLight16"/>
  <colors>
    <mruColors>
      <color rgb="FF00542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486833</xdr:colOff>
      <xdr:row>5</xdr:row>
      <xdr:rowOff>101476</xdr:rowOff>
    </xdr:from>
    <xdr:to>
      <xdr:col>9</xdr:col>
      <xdr:colOff>254623</xdr:colOff>
      <xdr:row>13</xdr:row>
      <xdr:rowOff>58834</xdr:rowOff>
    </xdr:to>
    <xdr:pic>
      <xdr:nvPicPr>
        <xdr:cNvPr id="1053"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2159000" y="1477309"/>
          <a:ext cx="4784290" cy="2158692"/>
        </a:xfrm>
        <a:prstGeom prst="rect">
          <a:avLst/>
        </a:prstGeom>
        <a:noFill/>
      </xdr:spPr>
    </xdr:pic>
    <xdr:clientData/>
  </xdr:twoCellAnchor>
  <xdr:twoCellAnchor>
    <xdr:from>
      <xdr:col>5</xdr:col>
      <xdr:colOff>304800</xdr:colOff>
      <xdr:row>1</xdr:row>
      <xdr:rowOff>133350</xdr:rowOff>
    </xdr:from>
    <xdr:to>
      <xdr:col>6</xdr:col>
      <xdr:colOff>676275</xdr:colOff>
      <xdr:row>3</xdr:row>
      <xdr:rowOff>114300</xdr:rowOff>
    </xdr:to>
    <xdr:sp macro="" textlink="">
      <xdr:nvSpPr>
        <xdr:cNvPr id="1076" name="Oval 2"/>
        <xdr:cNvSpPr>
          <a:spLocks noChangeArrowheads="1"/>
        </xdr:cNvSpPr>
      </xdr:nvSpPr>
      <xdr:spPr bwMode="auto">
        <a:xfrm>
          <a:off x="3714750" y="390525"/>
          <a:ext cx="1409700" cy="542925"/>
        </a:xfrm>
        <a:prstGeom prst="ellipse">
          <a:avLst/>
        </a:prstGeom>
        <a:noFill/>
        <a:ln w="9525">
          <a:solidFill>
            <a:srgbClr val="000000"/>
          </a:solidFill>
          <a:round/>
          <a:headEnd/>
          <a:tailEnd/>
        </a:ln>
      </xdr:spPr>
    </xdr:sp>
    <xdr:clientData/>
  </xdr:twoCellAnchor>
  <xdr:twoCellAnchor>
    <xdr:from>
      <xdr:col>5</xdr:col>
      <xdr:colOff>259976</xdr:colOff>
      <xdr:row>11</xdr:row>
      <xdr:rowOff>224678</xdr:rowOff>
    </xdr:from>
    <xdr:to>
      <xdr:col>6</xdr:col>
      <xdr:colOff>393326</xdr:colOff>
      <xdr:row>12</xdr:row>
      <xdr:rowOff>138953</xdr:rowOff>
    </xdr:to>
    <xdr:sp macro="" textlink="">
      <xdr:nvSpPr>
        <xdr:cNvPr id="1061" name="Text Box 37"/>
        <xdr:cNvSpPr txBox="1">
          <a:spLocks noChangeArrowheads="1"/>
        </xdr:cNvSpPr>
      </xdr:nvSpPr>
      <xdr:spPr bwMode="auto">
        <a:xfrm>
          <a:off x="3666564" y="3306296"/>
          <a:ext cx="1175497" cy="194422"/>
        </a:xfrm>
        <a:prstGeom prst="rect">
          <a:avLst/>
        </a:prstGeom>
        <a:solidFill>
          <a:sysClr val="window" lastClr="FFFFFF"/>
        </a:solidFill>
        <a:ln w="9525" algn="ctr">
          <a:solidFill>
            <a:sysClr val="windowText" lastClr="000000"/>
          </a:solidFill>
          <a:miter lim="800000"/>
          <a:headEnd/>
          <a:tailEnd/>
        </a:ln>
        <a:effectLst/>
      </xdr:spPr>
      <xdr:txBody>
        <a:bodyPr vertOverflow="clip" wrap="square" lIns="36576" tIns="27432" rIns="0" bIns="0" anchor="t" upright="1"/>
        <a:lstStyle/>
        <a:p>
          <a:pPr lvl="0" algn="l" rtl="0">
            <a:defRPr sz="1000"/>
          </a:pPr>
          <a:r>
            <a:rPr lang="nl-NL" sz="1200" b="1" i="0" u="sng" strike="noStrike">
              <a:solidFill>
                <a:srgbClr val="000000"/>
              </a:solidFill>
              <a:latin typeface="Arial"/>
              <a:cs typeface="Arial"/>
            </a:rPr>
            <a:t>Plooidiameter</a:t>
          </a:r>
        </a:p>
      </xdr:txBody>
    </xdr:sp>
    <xdr:clientData/>
  </xdr:twoCellAnchor>
  <xdr:twoCellAnchor>
    <xdr:from>
      <xdr:col>7</xdr:col>
      <xdr:colOff>613832</xdr:colOff>
      <xdr:row>18</xdr:row>
      <xdr:rowOff>199761</xdr:rowOff>
    </xdr:from>
    <xdr:to>
      <xdr:col>17</xdr:col>
      <xdr:colOff>179916</xdr:colOff>
      <xdr:row>25</xdr:row>
      <xdr:rowOff>30427</xdr:rowOff>
    </xdr:to>
    <xdr:sp macro="" textlink="">
      <xdr:nvSpPr>
        <xdr:cNvPr id="6" name="Tekstvak 5"/>
        <xdr:cNvSpPr txBox="1"/>
      </xdr:nvSpPr>
      <xdr:spPr>
        <a:xfrm>
          <a:off x="5935926" y="5128949"/>
          <a:ext cx="7721865" cy="1819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nl-BE" sz="1100" b="1">
              <a:solidFill>
                <a:schemeClr val="dk1"/>
              </a:solidFill>
              <a:latin typeface="+mn-lt"/>
              <a:ea typeface="+mn-ea"/>
              <a:cs typeface="+mn-cs"/>
            </a:rPr>
            <a:t>Vul bovenstaand</a:t>
          </a:r>
          <a:r>
            <a:rPr lang="nl-BE" sz="1100" b="1" baseline="0">
              <a:solidFill>
                <a:schemeClr val="dk1"/>
              </a:solidFill>
              <a:latin typeface="+mn-lt"/>
              <a:ea typeface="+mn-ea"/>
              <a:cs typeface="+mn-cs"/>
            </a:rPr>
            <a:t> de gekleurde vakken in en bekom een duidelijk overzicht van je prijsvraag of bestelling.</a:t>
          </a:r>
          <a:endParaRPr lang="nl-BE" b="1"/>
        </a:p>
        <a:p>
          <a:pPr fontAlgn="base"/>
          <a:endParaRPr lang="nl-BE" sz="1100" b="1" baseline="0">
            <a:solidFill>
              <a:schemeClr val="dk1"/>
            </a:solidFill>
            <a:latin typeface="+mn-lt"/>
            <a:ea typeface="+mn-ea"/>
            <a:cs typeface="+mn-cs"/>
          </a:endParaRPr>
        </a:p>
        <a:p>
          <a:r>
            <a:rPr lang="nl-BE" sz="1100" b="1" baseline="0">
              <a:solidFill>
                <a:schemeClr val="dk1"/>
              </a:solidFill>
              <a:latin typeface="+mn-lt"/>
              <a:ea typeface="+mn-ea"/>
              <a:cs typeface="+mn-cs"/>
            </a:rPr>
            <a:t>Bij de keuze van de plooidiameter wordt de gebruikelijke diameter in de tabel aangegeven.</a:t>
          </a:r>
          <a:endParaRPr lang="nl-BE" b="1"/>
        </a:p>
        <a:p>
          <a:pPr fontAlgn="base"/>
          <a:endParaRPr lang="nl-BE" sz="1100" b="1" baseline="0">
            <a:solidFill>
              <a:schemeClr val="dk1"/>
            </a:solidFill>
            <a:latin typeface="+mn-lt"/>
            <a:ea typeface="+mn-ea"/>
            <a:cs typeface="+mn-cs"/>
          </a:endParaRPr>
        </a:p>
        <a:p>
          <a:r>
            <a:rPr lang="nl-BE" sz="1100" b="1" baseline="0">
              <a:solidFill>
                <a:schemeClr val="dk1"/>
              </a:solidFill>
              <a:latin typeface="+mn-lt"/>
              <a:ea typeface="+mn-ea"/>
              <a:cs typeface="+mn-cs"/>
            </a:rPr>
            <a:t>Bij de keuze van materiaal en oppervlaktebehandeling, het cijfer van de lijn intikken.</a:t>
          </a:r>
          <a:endParaRPr lang="nl-BE" b="1"/>
        </a:p>
        <a:p>
          <a:endParaRPr lang="nl-BE" sz="1100"/>
        </a:p>
        <a:p>
          <a:r>
            <a:rPr lang="nl-BE" sz="1200" b="1" u="sng"/>
            <a:t>Als</a:t>
          </a:r>
          <a:r>
            <a:rPr lang="nl-BE" sz="1200" b="1" u="sng" baseline="0"/>
            <a:t> je klaar bent, klik op Office-knop / Verzenden / e-mail, en verzend naar     </a:t>
          </a:r>
          <a:r>
            <a:rPr lang="nl-BE" sz="1200" b="1" u="sng" baseline="0">
              <a:solidFill>
                <a:srgbClr val="C00000"/>
              </a:solidFill>
            </a:rPr>
            <a:t>info@merofix.be</a:t>
          </a:r>
        </a:p>
        <a:p>
          <a:r>
            <a:rPr lang="nl-BE" sz="1100" baseline="0"/>
            <a:t> </a:t>
          </a:r>
        </a:p>
        <a:p>
          <a:r>
            <a:rPr lang="nl-BE" sz="1100" baseline="0"/>
            <a:t>                  </a:t>
          </a:r>
        </a:p>
        <a:p>
          <a:r>
            <a:rPr lang="nl-BE" sz="1100" baseline="0"/>
            <a:t>                                                 </a:t>
          </a:r>
          <a:r>
            <a:rPr lang="nl-BE" sz="1100" b="1" baseline="0"/>
            <a:t>We antwoorden je zo snel mogelijk! </a:t>
          </a:r>
          <a:endParaRPr lang="nl-BE" sz="1100" b="1"/>
        </a:p>
      </xdr:txBody>
    </xdr:sp>
    <xdr:clientData/>
  </xdr:twoCellAnchor>
  <xdr:twoCellAnchor editAs="oneCell">
    <xdr:from>
      <xdr:col>0</xdr:col>
      <xdr:colOff>559594</xdr:colOff>
      <xdr:row>19</xdr:row>
      <xdr:rowOff>11905</xdr:rowOff>
    </xdr:from>
    <xdr:to>
      <xdr:col>7</xdr:col>
      <xdr:colOff>49663</xdr:colOff>
      <xdr:row>21</xdr:row>
      <xdr:rowOff>261937</xdr:rowOff>
    </xdr:to>
    <xdr:pic>
      <xdr:nvPicPr>
        <xdr:cNvPr id="8" name="Afbeelding 7"/>
        <xdr:cNvPicPr>
          <a:picLocks noChangeAspect="1"/>
        </xdr:cNvPicPr>
      </xdr:nvPicPr>
      <xdr:blipFill>
        <a:blip xmlns:r="http://schemas.openxmlformats.org/officeDocument/2006/relationships" r:embed="rId2" cstate="print"/>
        <a:srcRect/>
        <a:stretch>
          <a:fillRect/>
        </a:stretch>
      </xdr:blipFill>
      <xdr:spPr bwMode="auto">
        <a:xfrm>
          <a:off x="559594" y="5274468"/>
          <a:ext cx="4812163"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ieterij">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Blad1" enableFormatConditionsCalculation="0">
    <tabColor indexed="34"/>
  </sheetPr>
  <dimension ref="A1:T48"/>
  <sheetViews>
    <sheetView showGridLines="0" showZeros="0" tabSelected="1" zoomScale="80" zoomScaleNormal="80" workbookViewId="0">
      <selection activeCell="M1" sqref="M1"/>
    </sheetView>
  </sheetViews>
  <sheetFormatPr defaultRowHeight="12.75"/>
  <cols>
    <col min="1" max="1" width="12.7109375" customWidth="1"/>
    <col min="2" max="2" width="12.42578125" customWidth="1"/>
    <col min="3" max="3" width="7.7109375" customWidth="1"/>
    <col min="5" max="5" width="11.7109375" customWidth="1"/>
    <col min="6" max="6" width="9.7109375" customWidth="1"/>
    <col min="7" max="7" width="16.42578125" customWidth="1"/>
    <col min="8" max="8" width="11.42578125" customWidth="1"/>
    <col min="9" max="9" width="8.85546875" customWidth="1"/>
    <col min="10" max="10" width="7.5703125" customWidth="1"/>
    <col min="11" max="11" width="6.28515625" customWidth="1"/>
    <col min="12" max="12" width="24.42578125" customWidth="1"/>
    <col min="13" max="13" width="37.140625" style="49" customWidth="1"/>
    <col min="14" max="15" width="7.7109375" customWidth="1"/>
    <col min="16" max="16" width="7.28515625" style="54" customWidth="1"/>
    <col min="17" max="17" width="3.85546875" style="54" customWidth="1"/>
    <col min="18" max="18" width="5.85546875" customWidth="1"/>
    <col min="19" max="19" width="6.85546875" customWidth="1"/>
  </cols>
  <sheetData>
    <row r="1" spans="1:20" ht="21.95" customHeight="1" thickBot="1">
      <c r="A1" s="22">
        <f>+M2</f>
        <v>0</v>
      </c>
      <c r="B1" s="11"/>
      <c r="C1" s="11"/>
      <c r="D1" s="11"/>
      <c r="F1" s="1" t="s">
        <v>0</v>
      </c>
      <c r="G1" s="64">
        <f>+M3</f>
        <v>0</v>
      </c>
      <c r="H1" s="65"/>
      <c r="I1" s="65"/>
      <c r="J1" s="90"/>
      <c r="K1" s="67"/>
      <c r="L1" s="28" t="s">
        <v>59</v>
      </c>
      <c r="M1" s="63"/>
      <c r="N1" s="52"/>
      <c r="P1" s="58"/>
      <c r="Q1" s="55"/>
      <c r="R1" t="s">
        <v>50</v>
      </c>
      <c r="T1" s="66" t="s">
        <v>60</v>
      </c>
    </row>
    <row r="2" spans="1:20" ht="21.95" customHeight="1">
      <c r="I2" s="14"/>
      <c r="J2" s="68"/>
      <c r="K2" s="69"/>
      <c r="L2" s="28" t="s">
        <v>5</v>
      </c>
      <c r="M2" s="63"/>
      <c r="N2" s="52"/>
      <c r="P2" s="58"/>
      <c r="Q2" s="56"/>
      <c r="R2">
        <f>+IF($M$10=2,1,0)</f>
        <v>0</v>
      </c>
      <c r="S2" t="s">
        <v>21</v>
      </c>
      <c r="T2" s="66" t="s">
        <v>60</v>
      </c>
    </row>
    <row r="3" spans="1:20" ht="21.95" customHeight="1">
      <c r="A3" s="20" t="s">
        <v>14</v>
      </c>
      <c r="B3" s="15">
        <f>+M4</f>
        <v>0</v>
      </c>
      <c r="D3" s="19" t="s">
        <v>2</v>
      </c>
      <c r="F3" s="24" t="s">
        <v>3</v>
      </c>
      <c r="G3" s="23">
        <f>+M5</f>
        <v>0</v>
      </c>
      <c r="I3" s="14"/>
      <c r="J3" s="68"/>
      <c r="K3" s="69"/>
      <c r="L3" s="29" t="s">
        <v>6</v>
      </c>
      <c r="M3" s="63"/>
      <c r="N3" s="51"/>
      <c r="O3" s="57" t="s">
        <v>45</v>
      </c>
      <c r="P3" s="58"/>
      <c r="Q3" s="55"/>
      <c r="R3">
        <f>+IF($M$10=3,1,0)</f>
        <v>0</v>
      </c>
      <c r="S3">
        <v>8.8000000000000007</v>
      </c>
      <c r="T3" s="66" t="s">
        <v>60</v>
      </c>
    </row>
    <row r="4" spans="1:20" ht="21.95" customHeight="1">
      <c r="I4" s="14"/>
      <c r="J4" s="68"/>
      <c r="K4" s="69"/>
      <c r="L4" s="29" t="s">
        <v>1</v>
      </c>
      <c r="M4" s="63"/>
      <c r="N4" s="39">
        <f>+VLOOKUP(M5,DATA!E1:F23,2,0)</f>
        <v>0</v>
      </c>
      <c r="O4" s="57">
        <f>+VLOOKUP(M5,DATA!E1:G23,3,0)</f>
        <v>0</v>
      </c>
      <c r="P4" s="58"/>
      <c r="Q4" s="55"/>
      <c r="R4">
        <f>+IF($M$10=4,1,0)</f>
        <v>0</v>
      </c>
      <c r="S4" t="s">
        <v>51</v>
      </c>
      <c r="T4" s="66" t="s">
        <v>60</v>
      </c>
    </row>
    <row r="5" spans="1:20" ht="21.95" customHeight="1" thickBot="1">
      <c r="I5" s="14"/>
      <c r="J5" s="68"/>
      <c r="K5" s="69"/>
      <c r="L5" s="29" t="s">
        <v>61</v>
      </c>
      <c r="M5" s="63"/>
      <c r="N5" s="31"/>
      <c r="P5" s="58"/>
      <c r="Q5" s="55"/>
      <c r="R5">
        <f>+IF($M$10=5,1,0)</f>
        <v>0</v>
      </c>
      <c r="S5" t="s">
        <v>52</v>
      </c>
      <c r="T5" s="66" t="s">
        <v>60</v>
      </c>
    </row>
    <row r="6" spans="1:20" ht="21.95" customHeight="1">
      <c r="A6" s="3"/>
      <c r="B6" s="4"/>
      <c r="F6" s="10">
        <f>+M6</f>
        <v>0</v>
      </c>
      <c r="G6" s="18"/>
      <c r="I6" s="14"/>
      <c r="J6" s="68"/>
      <c r="K6" s="69"/>
      <c r="L6" s="29" t="s">
        <v>11</v>
      </c>
      <c r="M6" s="63"/>
      <c r="N6" s="32"/>
      <c r="P6" s="58"/>
      <c r="Q6" s="55"/>
      <c r="R6">
        <f>+IF($M$11=2,1,0)</f>
        <v>0</v>
      </c>
      <c r="S6" t="s">
        <v>53</v>
      </c>
      <c r="T6" s="66" t="s">
        <v>60</v>
      </c>
    </row>
    <row r="7" spans="1:20" ht="21.95" customHeight="1">
      <c r="A7" s="5" t="s">
        <v>4</v>
      </c>
      <c r="B7" s="8">
        <f>+ROUND(((I13*3.14)/2)+(I10-I8)+(F6-I8),0)</f>
        <v>0</v>
      </c>
      <c r="F7" s="80">
        <f>+M6-I8</f>
        <v>0</v>
      </c>
      <c r="H7" s="9"/>
      <c r="I7" s="14"/>
      <c r="J7" s="68"/>
      <c r="K7" s="69"/>
      <c r="L7" s="29" t="s">
        <v>9</v>
      </c>
      <c r="M7" s="63"/>
      <c r="N7" s="32"/>
      <c r="P7" s="58"/>
      <c r="Q7" s="55"/>
      <c r="R7">
        <f>+IF($M$11=3,1,0)</f>
        <v>0</v>
      </c>
      <c r="S7" t="s">
        <v>54</v>
      </c>
      <c r="T7" s="66" t="s">
        <v>60</v>
      </c>
    </row>
    <row r="8" spans="1:20" ht="21.95" customHeight="1" thickBot="1">
      <c r="A8" s="6"/>
      <c r="B8" s="7"/>
      <c r="F8" s="81"/>
      <c r="G8" s="39">
        <f>+VLOOKUP(M5,DATA!E1:F23,2,0)</f>
        <v>0</v>
      </c>
      <c r="I8" s="61">
        <f>+(M9/2)+N4</f>
        <v>0</v>
      </c>
      <c r="J8" s="68"/>
      <c r="K8" s="69"/>
      <c r="L8" s="29" t="s">
        <v>12</v>
      </c>
      <c r="M8" s="63"/>
      <c r="N8" s="33"/>
      <c r="P8" s="58"/>
      <c r="Q8" s="55"/>
      <c r="R8">
        <f>+IF($M$11=4,1,0)</f>
        <v>0</v>
      </c>
      <c r="S8" t="s">
        <v>58</v>
      </c>
      <c r="T8" s="66" t="s">
        <v>60</v>
      </c>
    </row>
    <row r="9" spans="1:20" ht="21.95" customHeight="1" thickBot="1">
      <c r="G9" s="9"/>
      <c r="I9" s="14"/>
      <c r="J9" s="68"/>
      <c r="K9" s="69"/>
      <c r="L9" s="29" t="s">
        <v>10</v>
      </c>
      <c r="M9" s="63"/>
      <c r="N9" s="33"/>
      <c r="P9" s="58"/>
      <c r="Q9" s="55"/>
    </row>
    <row r="10" spans="1:20" ht="21.95" customHeight="1" thickTop="1" thickBot="1">
      <c r="A10" s="40" t="s">
        <v>44</v>
      </c>
      <c r="B10" s="41">
        <f>B7/1000*O4*M4</f>
        <v>0</v>
      </c>
      <c r="C10" s="16" t="s">
        <v>46</v>
      </c>
      <c r="G10" s="82"/>
      <c r="H10" s="25"/>
      <c r="I10" s="86">
        <f>+M7</f>
        <v>0</v>
      </c>
      <c r="J10" s="68"/>
      <c r="K10" s="69"/>
      <c r="L10" s="29" t="s">
        <v>7</v>
      </c>
      <c r="M10" s="63"/>
      <c r="N10" s="33"/>
      <c r="P10" s="58"/>
      <c r="Q10" s="55"/>
    </row>
    <row r="11" spans="1:20" ht="21.95" customHeight="1" thickTop="1">
      <c r="D11" s="78">
        <f>+M8</f>
        <v>0</v>
      </c>
      <c r="E11" s="79"/>
      <c r="G11" s="83"/>
      <c r="H11" s="25"/>
      <c r="I11" s="87"/>
      <c r="J11" s="68"/>
      <c r="K11" s="69"/>
      <c r="L11" s="29" t="s">
        <v>13</v>
      </c>
      <c r="M11" s="63"/>
      <c r="N11" s="33"/>
      <c r="O11" s="12"/>
      <c r="P11" s="58"/>
      <c r="Q11" s="55"/>
    </row>
    <row r="12" spans="1:20" ht="21.95" customHeight="1">
      <c r="A12" s="26">
        <f>VLOOKUP(M10,DATA!A1:B6,2,0)</f>
        <v>0</v>
      </c>
      <c r="D12" s="79"/>
      <c r="E12" s="79"/>
      <c r="G12" s="88">
        <f>+M9</f>
        <v>0</v>
      </c>
      <c r="I12" s="48"/>
      <c r="J12" s="68"/>
      <c r="K12" s="69"/>
      <c r="L12" s="29" t="s">
        <v>48</v>
      </c>
      <c r="M12" s="63"/>
      <c r="P12" s="58"/>
      <c r="Q12" s="55"/>
    </row>
    <row r="13" spans="1:20" ht="21.95" customHeight="1">
      <c r="A13" s="2"/>
      <c r="D13" s="16"/>
      <c r="E13" s="16"/>
      <c r="F13" s="16"/>
      <c r="G13" s="89"/>
      <c r="H13" s="16"/>
      <c r="I13" s="62">
        <f>+(M9/2)+(N4/2)</f>
        <v>0</v>
      </c>
      <c r="J13" s="68"/>
      <c r="K13" s="69"/>
      <c r="L13" s="30" t="s">
        <v>49</v>
      </c>
      <c r="M13" s="63"/>
      <c r="N13" s="17"/>
      <c r="P13" s="58"/>
      <c r="Q13" s="55"/>
    </row>
    <row r="14" spans="1:20" ht="21.95" customHeight="1" thickBot="1">
      <c r="A14" s="84">
        <f>VLOOKUP(M11,DATA!A16:B20,2,0)</f>
        <v>0</v>
      </c>
      <c r="B14" s="85"/>
      <c r="D14" s="16"/>
      <c r="E14" s="16"/>
      <c r="F14" s="16"/>
      <c r="G14" s="16"/>
      <c r="H14" s="16"/>
      <c r="I14" s="62"/>
      <c r="J14" s="68"/>
      <c r="K14" s="69"/>
      <c r="L14" s="27"/>
      <c r="M14" s="38" t="s">
        <v>55</v>
      </c>
      <c r="N14" s="17"/>
      <c r="P14" s="58"/>
      <c r="Q14" s="55"/>
    </row>
    <row r="15" spans="1:20" ht="21.95" customHeight="1">
      <c r="D15" s="70">
        <f>+M12</f>
        <v>0</v>
      </c>
      <c r="E15" s="71"/>
      <c r="F15" s="71"/>
      <c r="G15" s="71"/>
      <c r="H15" s="72"/>
      <c r="I15" s="42"/>
      <c r="J15" s="68"/>
      <c r="K15" s="69"/>
      <c r="L15" s="44"/>
      <c r="M15" s="38" t="s">
        <v>56</v>
      </c>
      <c r="N15" s="17"/>
      <c r="P15" s="58"/>
      <c r="Q15" s="55"/>
    </row>
    <row r="16" spans="1:20" ht="21.95" customHeight="1" thickBot="1">
      <c r="A16" s="76">
        <f>+M13</f>
        <v>0</v>
      </c>
      <c r="B16" s="77"/>
      <c r="D16" s="73"/>
      <c r="E16" s="74"/>
      <c r="F16" s="74"/>
      <c r="G16" s="74"/>
      <c r="H16" s="75"/>
      <c r="I16" s="43"/>
      <c r="J16" s="68"/>
      <c r="K16" s="69"/>
      <c r="L16" s="45"/>
      <c r="M16" s="38">
        <v>8.8000000000000007</v>
      </c>
      <c r="N16" s="17"/>
      <c r="P16" s="58"/>
      <c r="Q16" s="55"/>
    </row>
    <row r="17" spans="1:17" ht="21.95" customHeight="1">
      <c r="A17" s="14"/>
      <c r="I17" s="14"/>
      <c r="J17" s="68"/>
      <c r="K17" s="69"/>
      <c r="L17" s="46"/>
      <c r="M17" s="38" t="s">
        <v>16</v>
      </c>
      <c r="P17" s="58"/>
      <c r="Q17" s="55"/>
    </row>
    <row r="18" spans="1:17" ht="21.95" customHeight="1">
      <c r="I18" s="14"/>
      <c r="J18" s="68"/>
      <c r="K18" s="69"/>
      <c r="L18" s="47"/>
      <c r="M18" s="38" t="s">
        <v>57</v>
      </c>
      <c r="N18" s="17"/>
      <c r="P18" s="58"/>
      <c r="Q18" s="55"/>
    </row>
    <row r="19" spans="1:17" ht="26.25" customHeight="1">
      <c r="A19" s="21"/>
      <c r="B19" s="21"/>
      <c r="C19" s="21"/>
      <c r="D19" s="21"/>
      <c r="E19" s="21"/>
      <c r="F19" s="21"/>
      <c r="G19" s="21"/>
      <c r="H19" s="21"/>
      <c r="I19" s="21"/>
      <c r="N19" s="17"/>
      <c r="P19" s="58"/>
      <c r="Q19" s="55"/>
    </row>
    <row r="20" spans="1:17" ht="21.75" customHeight="1">
      <c r="A20" s="14"/>
      <c r="B20" s="14"/>
      <c r="C20" s="14"/>
      <c r="D20" s="14"/>
      <c r="E20" s="14"/>
      <c r="F20" s="14"/>
      <c r="G20" s="14"/>
      <c r="H20" s="14"/>
      <c r="I20" s="14"/>
      <c r="N20" s="17"/>
      <c r="P20" s="58"/>
      <c r="Q20" s="55"/>
    </row>
    <row r="21" spans="1:17" ht="22.5" customHeight="1">
      <c r="A21" s="53"/>
      <c r="B21" s="53"/>
      <c r="C21" s="53"/>
      <c r="D21" s="53"/>
      <c r="E21" s="53"/>
      <c r="F21" s="53"/>
      <c r="G21" s="53"/>
      <c r="H21" s="53"/>
      <c r="I21" s="53"/>
      <c r="P21" s="58"/>
      <c r="Q21" s="55"/>
    </row>
    <row r="22" spans="1:17" ht="21.95" customHeight="1">
      <c r="A22" s="50"/>
      <c r="B22" s="50"/>
      <c r="C22" s="50"/>
      <c r="D22" s="50"/>
      <c r="E22" s="50"/>
      <c r="F22" s="50"/>
      <c r="G22" s="50"/>
      <c r="H22" s="50"/>
      <c r="I22" s="50"/>
      <c r="P22" s="58"/>
      <c r="Q22" s="55"/>
    </row>
    <row r="23" spans="1:17" ht="21.95" customHeight="1">
      <c r="P23" s="58"/>
      <c r="Q23" s="55"/>
    </row>
    <row r="24" spans="1:17" ht="21.95" customHeight="1">
      <c r="P24" s="58"/>
      <c r="Q24" s="55"/>
    </row>
    <row r="25" spans="1:17" ht="21.95" customHeight="1">
      <c r="P25" s="58"/>
      <c r="Q25" s="55"/>
    </row>
    <row r="26" spans="1:17" ht="21.95" customHeight="1">
      <c r="C26" s="66"/>
      <c r="P26" s="58"/>
      <c r="Q26" s="55"/>
    </row>
    <row r="27" spans="1:17" ht="21.95" customHeight="1">
      <c r="P27" s="58"/>
      <c r="Q27" s="55"/>
    </row>
    <row r="28" spans="1:17" ht="21.95" customHeight="1">
      <c r="P28" s="58"/>
      <c r="Q28" s="55"/>
    </row>
    <row r="29" spans="1:17" ht="21.95" customHeight="1">
      <c r="P29" s="58"/>
      <c r="Q29" s="55"/>
    </row>
    <row r="30" spans="1:17" ht="21.95" customHeight="1">
      <c r="P30" s="58"/>
      <c r="Q30" s="55"/>
    </row>
    <row r="31" spans="1:17" ht="21.95" customHeight="1">
      <c r="P31" s="59"/>
      <c r="Q31" s="56"/>
    </row>
    <row r="32" spans="1:17" ht="21.95" customHeight="1">
      <c r="P32" s="59"/>
      <c r="Q32" s="56"/>
    </row>
    <row r="33" spans="16:17" ht="21.95" customHeight="1">
      <c r="P33" s="58"/>
      <c r="Q33" s="55"/>
    </row>
    <row r="34" spans="16:17" ht="21.95" customHeight="1">
      <c r="P34" s="59"/>
      <c r="Q34" s="56"/>
    </row>
    <row r="35" spans="16:17" ht="21.95" customHeight="1">
      <c r="P35" s="58"/>
      <c r="Q35" s="55"/>
    </row>
    <row r="36" spans="16:17" ht="21.95" customHeight="1">
      <c r="P36" s="58"/>
      <c r="Q36" s="55"/>
    </row>
    <row r="37" spans="16:17" ht="21.95" customHeight="1">
      <c r="P37" s="60"/>
      <c r="Q37" s="55"/>
    </row>
    <row r="38" spans="16:17">
      <c r="P38" s="55"/>
      <c r="Q38" s="55"/>
    </row>
    <row r="39" spans="16:17">
      <c r="P39" s="55"/>
      <c r="Q39" s="55"/>
    </row>
    <row r="40" spans="16:17">
      <c r="P40" s="55"/>
      <c r="Q40" s="55"/>
    </row>
    <row r="41" spans="16:17">
      <c r="P41" s="55"/>
      <c r="Q41" s="55"/>
    </row>
    <row r="42" spans="16:17">
      <c r="P42" s="55"/>
      <c r="Q42" s="55"/>
    </row>
    <row r="43" spans="16:17">
      <c r="P43" s="55"/>
      <c r="Q43" s="55"/>
    </row>
    <row r="44" spans="16:17">
      <c r="P44" s="55"/>
      <c r="Q44" s="55"/>
    </row>
    <row r="45" spans="16:17">
      <c r="P45" s="55"/>
      <c r="Q45" s="55"/>
    </row>
    <row r="46" spans="16:17">
      <c r="P46" s="55"/>
      <c r="Q46" s="55"/>
    </row>
    <row r="47" spans="16:17">
      <c r="P47" s="55"/>
      <c r="Q47" s="55"/>
    </row>
    <row r="48" spans="16:17">
      <c r="P48" s="55"/>
      <c r="Q48" s="55"/>
    </row>
  </sheetData>
  <sheetProtection sheet="1" objects="1" scenarios="1" selectLockedCells="1"/>
  <mergeCells count="10">
    <mergeCell ref="J1:J18"/>
    <mergeCell ref="K1:K18"/>
    <mergeCell ref="D15:H16"/>
    <mergeCell ref="A16:B16"/>
    <mergeCell ref="D11:E12"/>
    <mergeCell ref="F7:F8"/>
    <mergeCell ref="G10:G11"/>
    <mergeCell ref="A14:B14"/>
    <mergeCell ref="I10:I11"/>
    <mergeCell ref="G12:G13"/>
  </mergeCells>
  <phoneticPr fontId="0" type="noConversion"/>
  <conditionalFormatting sqref="J1:J18">
    <cfRule type="expression" dxfId="10" priority="12">
      <formula>$R$2=1</formula>
    </cfRule>
    <cfRule type="expression" dxfId="9" priority="13">
      <formula>$R$5=1</formula>
    </cfRule>
    <cfRule type="expression" dxfId="8" priority="14">
      <formula>$R$4=1</formula>
    </cfRule>
    <cfRule type="expression" dxfId="7" priority="15">
      <formula>$R$3=1</formula>
    </cfRule>
  </conditionalFormatting>
  <conditionalFormatting sqref="K1:K18">
    <cfRule type="expression" dxfId="6" priority="16">
      <formula>$R$5=1</formula>
    </cfRule>
    <cfRule type="expression" dxfId="5" priority="17">
      <formula>$R$4=1</formula>
    </cfRule>
    <cfRule type="expression" dxfId="4" priority="18">
      <formula>$R$8=1</formula>
    </cfRule>
    <cfRule type="expression" dxfId="3" priority="19">
      <formula>$R$7=1</formula>
    </cfRule>
    <cfRule type="expression" dxfId="2" priority="20">
      <formula>$R$6=1</formula>
    </cfRule>
  </conditionalFormatting>
  <conditionalFormatting sqref="A14:B14">
    <cfRule type="expression" dxfId="1" priority="30">
      <formula>$M$11=3</formula>
    </cfRule>
    <cfRule type="expression" dxfId="0" priority="31">
      <formula>$M$11=4</formula>
    </cfRule>
  </conditionalFormatting>
  <pageMargins left="0.19685039370078741" right="0" top="0.19685039370078741" bottom="0" header="0.51181102362204722" footer="0.51181102362204722"/>
  <pageSetup paperSize="11"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Blad11" enableFormatConditionsCalculation="0">
    <tabColor indexed="34"/>
  </sheetPr>
  <dimension ref="A1:L23"/>
  <sheetViews>
    <sheetView workbookViewId="0">
      <selection activeCell="N1" sqref="N1"/>
    </sheetView>
  </sheetViews>
  <sheetFormatPr defaultRowHeight="12.75"/>
  <cols>
    <col min="2" max="2" width="31.42578125" customWidth="1"/>
    <col min="4" max="4" width="3.5703125" style="18" customWidth="1"/>
    <col min="5" max="5" width="4.42578125" style="18" customWidth="1"/>
    <col min="6" max="6" width="10" style="37" customWidth="1"/>
    <col min="7" max="7" width="9.140625" style="18"/>
    <col min="10" max="10" width="15.42578125" customWidth="1"/>
    <col min="11" max="11" width="11.7109375" customWidth="1"/>
  </cols>
  <sheetData>
    <row r="1" spans="1:12">
      <c r="A1">
        <v>0</v>
      </c>
      <c r="E1" s="18">
        <v>0</v>
      </c>
      <c r="I1" s="34" t="s">
        <v>23</v>
      </c>
    </row>
    <row r="2" spans="1:12">
      <c r="A2">
        <v>1</v>
      </c>
      <c r="B2" t="s">
        <v>15</v>
      </c>
      <c r="D2" s="18" t="s">
        <v>3</v>
      </c>
      <c r="E2" s="35">
        <v>6</v>
      </c>
      <c r="F2" s="36">
        <v>5.25</v>
      </c>
      <c r="G2" s="36">
        <v>0.17</v>
      </c>
    </row>
    <row r="3" spans="1:12">
      <c r="A3">
        <v>2</v>
      </c>
      <c r="B3" t="s">
        <v>21</v>
      </c>
      <c r="D3" s="18" t="s">
        <v>3</v>
      </c>
      <c r="E3" s="35">
        <v>8</v>
      </c>
      <c r="F3" s="36">
        <v>7.1</v>
      </c>
      <c r="G3" s="36">
        <v>0.33</v>
      </c>
    </row>
    <row r="4" spans="1:12">
      <c r="A4">
        <v>3</v>
      </c>
      <c r="B4">
        <v>8.8000000000000007</v>
      </c>
      <c r="D4" s="18" t="s">
        <v>3</v>
      </c>
      <c r="E4" s="35">
        <v>10</v>
      </c>
      <c r="F4" s="36">
        <v>8.9</v>
      </c>
      <c r="G4" s="36">
        <v>0.5</v>
      </c>
    </row>
    <row r="5" spans="1:12">
      <c r="A5">
        <v>4</v>
      </c>
      <c r="B5" t="s">
        <v>16</v>
      </c>
      <c r="D5" s="18" t="s">
        <v>3</v>
      </c>
      <c r="E5" s="35">
        <v>12</v>
      </c>
      <c r="F5" s="36">
        <v>10.7</v>
      </c>
      <c r="G5" s="36">
        <v>0.72</v>
      </c>
    </row>
    <row r="6" spans="1:12">
      <c r="A6">
        <v>5</v>
      </c>
      <c r="B6" t="s">
        <v>17</v>
      </c>
      <c r="D6" s="18" t="s">
        <v>3</v>
      </c>
      <c r="E6" s="35">
        <v>14</v>
      </c>
      <c r="F6" s="36">
        <v>12.6</v>
      </c>
      <c r="G6" s="36">
        <v>1</v>
      </c>
    </row>
    <row r="7" spans="1:12">
      <c r="D7" s="18" t="s">
        <v>3</v>
      </c>
      <c r="E7" s="35">
        <v>16</v>
      </c>
      <c r="F7" s="36">
        <v>14.6</v>
      </c>
      <c r="G7" s="36">
        <v>1.32</v>
      </c>
    </row>
    <row r="8" spans="1:12">
      <c r="D8" s="18" t="s">
        <v>3</v>
      </c>
      <c r="E8" s="35">
        <v>18</v>
      </c>
      <c r="F8" s="36">
        <v>16.25</v>
      </c>
      <c r="G8" s="36">
        <v>1.65</v>
      </c>
    </row>
    <row r="9" spans="1:12">
      <c r="D9" s="18" t="s">
        <v>3</v>
      </c>
      <c r="E9" s="35">
        <v>20</v>
      </c>
      <c r="F9" s="36">
        <v>18.25</v>
      </c>
      <c r="G9" s="36">
        <v>2.1</v>
      </c>
    </row>
    <row r="10" spans="1:12">
      <c r="A10">
        <v>0</v>
      </c>
      <c r="D10" s="18" t="s">
        <v>3</v>
      </c>
      <c r="E10" s="35">
        <v>22</v>
      </c>
      <c r="F10" s="36">
        <v>20.25</v>
      </c>
      <c r="G10" s="36">
        <v>2.5499999999999998</v>
      </c>
      <c r="I10" t="s">
        <v>24</v>
      </c>
      <c r="J10" t="s">
        <v>25</v>
      </c>
    </row>
    <row r="11" spans="1:12">
      <c r="A11">
        <v>1</v>
      </c>
      <c r="B11" t="s">
        <v>8</v>
      </c>
      <c r="D11" s="18" t="s">
        <v>3</v>
      </c>
      <c r="E11" s="35">
        <v>24</v>
      </c>
      <c r="F11" s="36">
        <v>21.9</v>
      </c>
      <c r="G11" s="36">
        <v>3</v>
      </c>
    </row>
    <row r="12" spans="1:12">
      <c r="A12">
        <v>2</v>
      </c>
      <c r="B12" t="s">
        <v>18</v>
      </c>
      <c r="D12" s="18" t="s">
        <v>3</v>
      </c>
      <c r="E12" s="35">
        <v>27</v>
      </c>
      <c r="F12" s="36">
        <v>24.9</v>
      </c>
      <c r="G12" s="36">
        <v>3.8</v>
      </c>
    </row>
    <row r="13" spans="1:12">
      <c r="D13" s="18" t="s">
        <v>3</v>
      </c>
      <c r="E13" s="35">
        <v>30</v>
      </c>
      <c r="F13" s="36">
        <v>27.6</v>
      </c>
      <c r="G13" s="36">
        <v>4.8</v>
      </c>
      <c r="J13" s="13" t="s">
        <v>26</v>
      </c>
      <c r="K13" t="s">
        <v>32</v>
      </c>
    </row>
    <row r="14" spans="1:12">
      <c r="D14" s="18" t="s">
        <v>3</v>
      </c>
      <c r="E14" s="35">
        <v>33</v>
      </c>
      <c r="F14" s="36">
        <v>30.6</v>
      </c>
      <c r="G14" s="36">
        <v>5.75</v>
      </c>
      <c r="J14" s="13" t="s">
        <v>27</v>
      </c>
      <c r="K14" t="s">
        <v>33</v>
      </c>
      <c r="L14" t="s">
        <v>35</v>
      </c>
    </row>
    <row r="15" spans="1:12">
      <c r="D15" s="18" t="s">
        <v>3</v>
      </c>
      <c r="E15" s="35">
        <v>36</v>
      </c>
      <c r="F15" s="36">
        <v>33.25</v>
      </c>
      <c r="G15" s="36">
        <v>6.7</v>
      </c>
      <c r="J15" t="s">
        <v>31</v>
      </c>
      <c r="K15" t="s">
        <v>34</v>
      </c>
    </row>
    <row r="16" spans="1:12">
      <c r="A16">
        <v>0</v>
      </c>
      <c r="D16" s="18" t="s">
        <v>3</v>
      </c>
      <c r="E16" s="35">
        <v>39</v>
      </c>
      <c r="F16" s="36">
        <v>36.25</v>
      </c>
      <c r="G16" s="36">
        <v>8.1</v>
      </c>
      <c r="J16" s="13" t="s">
        <v>28</v>
      </c>
      <c r="L16" t="s">
        <v>36</v>
      </c>
    </row>
    <row r="17" spans="1:12">
      <c r="A17">
        <v>1</v>
      </c>
      <c r="B17" t="s">
        <v>19</v>
      </c>
      <c r="D17" s="18" t="s">
        <v>3</v>
      </c>
      <c r="E17" s="35">
        <v>42</v>
      </c>
      <c r="F17" s="36">
        <v>38.9</v>
      </c>
      <c r="G17" s="36">
        <v>9.4</v>
      </c>
      <c r="J17" s="13" t="s">
        <v>29</v>
      </c>
      <c r="L17" t="s">
        <v>37</v>
      </c>
    </row>
    <row r="18" spans="1:12">
      <c r="A18">
        <v>2</v>
      </c>
      <c r="B18" t="s">
        <v>20</v>
      </c>
      <c r="D18" s="18" t="s">
        <v>3</v>
      </c>
      <c r="E18" s="35">
        <v>45</v>
      </c>
      <c r="F18" s="36">
        <v>41.9</v>
      </c>
      <c r="G18" s="36">
        <v>10.8</v>
      </c>
      <c r="J18" s="13" t="s">
        <v>30</v>
      </c>
      <c r="L18" t="s">
        <v>38</v>
      </c>
    </row>
    <row r="19" spans="1:12">
      <c r="A19">
        <v>3</v>
      </c>
      <c r="B19" t="s">
        <v>22</v>
      </c>
      <c r="D19" s="18" t="s">
        <v>3</v>
      </c>
      <c r="E19" s="35">
        <v>48</v>
      </c>
      <c r="F19" s="36">
        <v>44.6</v>
      </c>
      <c r="G19" s="36">
        <v>12.4</v>
      </c>
      <c r="J19" s="13">
        <v>2</v>
      </c>
      <c r="K19" t="s">
        <v>39</v>
      </c>
      <c r="L19" t="s">
        <v>40</v>
      </c>
    </row>
    <row r="20" spans="1:12">
      <c r="A20">
        <v>4</v>
      </c>
      <c r="B20" t="s">
        <v>47</v>
      </c>
      <c r="D20" s="18" t="s">
        <v>3</v>
      </c>
      <c r="E20" s="35">
        <v>52</v>
      </c>
      <c r="F20" s="36">
        <v>48.6</v>
      </c>
      <c r="G20" s="36">
        <v>14.7</v>
      </c>
      <c r="J20" s="13">
        <v>0</v>
      </c>
      <c r="K20" t="s">
        <v>41</v>
      </c>
      <c r="L20" t="s">
        <v>42</v>
      </c>
    </row>
    <row r="21" spans="1:12">
      <c r="D21" s="18" t="s">
        <v>3</v>
      </c>
      <c r="E21" s="35">
        <v>56</v>
      </c>
      <c r="F21" s="36">
        <v>52.25</v>
      </c>
      <c r="G21" s="36">
        <v>16.8</v>
      </c>
      <c r="L21" t="s">
        <v>43</v>
      </c>
    </row>
    <row r="22" spans="1:12">
      <c r="D22" s="18" t="s">
        <v>3</v>
      </c>
      <c r="E22" s="35">
        <v>60</v>
      </c>
      <c r="F22" s="36">
        <v>56.25</v>
      </c>
      <c r="G22" s="36">
        <v>19.5</v>
      </c>
    </row>
    <row r="23" spans="1:12">
      <c r="D23" s="18" t="s">
        <v>3</v>
      </c>
      <c r="E23" s="35">
        <v>64</v>
      </c>
      <c r="F23" s="36">
        <v>59.9</v>
      </c>
      <c r="G23" s="36">
        <v>22.1</v>
      </c>
    </row>
  </sheetData>
  <phoneticPr fontId="2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l-anker</vt:lpstr>
      <vt:lpstr>DATA</vt:lpstr>
      <vt:lpstr>'l-anker'!Afdrukbereik</vt:lpstr>
    </vt:vector>
  </TitlesOfParts>
  <Company>Merofix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sowinski</dc:creator>
  <cp:lastModifiedBy>admin</cp:lastModifiedBy>
  <cp:lastPrinted>2012-11-19T07:47:05Z</cp:lastPrinted>
  <dcterms:created xsi:type="dcterms:W3CDTF">2000-05-23T12:24:35Z</dcterms:created>
  <dcterms:modified xsi:type="dcterms:W3CDTF">2012-11-20T07:01:03Z</dcterms:modified>
</cp:coreProperties>
</file>